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105" i="1" l="1"/>
  <c r="J77" i="1"/>
  <c r="K72" i="1"/>
  <c r="L72" i="1"/>
  <c r="M72" i="1"/>
  <c r="J72" i="1"/>
  <c r="L65" i="1" l="1"/>
  <c r="J102" i="1" l="1"/>
  <c r="J101" i="1" s="1"/>
  <c r="L36" i="1"/>
  <c r="L49" i="1" l="1"/>
  <c r="L29" i="1" l="1"/>
  <c r="K94" i="1" l="1"/>
  <c r="L94" i="1"/>
  <c r="M94" i="1"/>
  <c r="K11" i="1" l="1"/>
  <c r="L11" i="1"/>
  <c r="M11" i="1"/>
  <c r="J104" i="1" l="1"/>
  <c r="J103" i="1" s="1"/>
  <c r="L103" i="1"/>
  <c r="K103" i="1"/>
  <c r="J100" i="1"/>
  <c r="J99" i="1" s="1"/>
  <c r="J95" i="1"/>
  <c r="L93" i="1" l="1"/>
  <c r="J92" i="1"/>
  <c r="J93" i="1" s="1"/>
  <c r="L91" i="1"/>
  <c r="M91" i="1"/>
  <c r="K91" i="1"/>
  <c r="J83" i="1"/>
  <c r="K89" i="1"/>
  <c r="L89" i="1"/>
  <c r="M89" i="1"/>
  <c r="K82" i="1"/>
  <c r="L82" i="1"/>
  <c r="M82" i="1"/>
  <c r="J79" i="1"/>
  <c r="J80" i="1"/>
  <c r="J73" i="1"/>
  <c r="J59" i="1"/>
  <c r="J57" i="1"/>
  <c r="K26" i="1"/>
  <c r="L26" i="1"/>
  <c r="M26" i="1"/>
  <c r="J27" i="1"/>
  <c r="J26" i="1" s="1"/>
  <c r="K16" i="1"/>
  <c r="L16" i="1"/>
  <c r="M16" i="1"/>
  <c r="J25" i="1"/>
  <c r="J23" i="1"/>
  <c r="J22" i="1"/>
  <c r="J21" i="1"/>
  <c r="J24" i="1"/>
  <c r="J19" i="1"/>
  <c r="J14" i="1"/>
  <c r="J15" i="1"/>
  <c r="J12" i="1"/>
  <c r="L78" i="1" l="1"/>
  <c r="L77" i="1" s="1"/>
  <c r="K101" i="1" l="1"/>
  <c r="L101" i="1" l="1"/>
  <c r="K99" i="1" l="1"/>
  <c r="M99" i="1"/>
  <c r="L99" i="1" l="1"/>
  <c r="K56" i="1" l="1"/>
  <c r="M56" i="1"/>
  <c r="K93" i="1"/>
  <c r="K78" i="1" s="1"/>
  <c r="K77" i="1" s="1"/>
  <c r="M93" i="1"/>
  <c r="M78" i="1" s="1"/>
  <c r="M77" i="1" s="1"/>
  <c r="K62" i="1" l="1"/>
  <c r="K60" i="1" s="1"/>
  <c r="K29" i="1"/>
  <c r="K28" i="1" s="1"/>
  <c r="M62" i="1"/>
  <c r="M60" i="1" s="1"/>
  <c r="M105" i="1" s="1"/>
  <c r="K105" i="1" l="1"/>
  <c r="M53" i="1"/>
  <c r="M49" i="1" s="1"/>
  <c r="M48" i="1" s="1"/>
  <c r="M47" i="1" s="1"/>
  <c r="M46" i="1" s="1"/>
  <c r="M45" i="1" s="1"/>
  <c r="M44" i="1" s="1"/>
  <c r="M43" i="1" s="1"/>
  <c r="M41" i="1" s="1"/>
  <c r="M40" i="1" s="1"/>
  <c r="M39" i="1" s="1"/>
  <c r="M38" i="1" s="1"/>
  <c r="M37" i="1" s="1"/>
  <c r="M36" i="1" s="1"/>
  <c r="M35" i="1" s="1"/>
  <c r="M34" i="1" s="1"/>
  <c r="M33" i="1" s="1"/>
  <c r="M32" i="1" s="1"/>
  <c r="M31" i="1" s="1"/>
  <c r="M30" i="1" s="1"/>
  <c r="M29" i="1" s="1"/>
  <c r="J13" i="1" l="1"/>
  <c r="J11" i="1" s="1"/>
  <c r="J17" i="1"/>
  <c r="J18" i="1"/>
  <c r="J20" i="1"/>
  <c r="J16" i="1" l="1"/>
  <c r="L56" i="1"/>
  <c r="J58" i="1"/>
  <c r="J56" i="1" s="1"/>
  <c r="J74" i="1"/>
  <c r="J75" i="1"/>
  <c r="J76" i="1"/>
  <c r="J81" i="1"/>
  <c r="J84" i="1"/>
  <c r="J85" i="1"/>
  <c r="J86" i="1"/>
  <c r="J87" i="1"/>
  <c r="J88" i="1"/>
  <c r="J89" i="1" l="1"/>
  <c r="J82" i="1"/>
  <c r="J90" i="1"/>
  <c r="J91" i="1" s="1"/>
  <c r="J96" i="1"/>
  <c r="J97" i="1"/>
  <c r="J98" i="1"/>
  <c r="J94" i="1" l="1"/>
  <c r="J78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L28" i="1"/>
  <c r="J55" i="1"/>
  <c r="J29" i="1" l="1"/>
  <c r="J28" i="1" s="1"/>
  <c r="J63" i="1"/>
  <c r="J64" i="1"/>
  <c r="J65" i="1"/>
  <c r="J66" i="1"/>
  <c r="J67" i="1"/>
  <c r="J68" i="1"/>
  <c r="J69" i="1"/>
  <c r="J70" i="1"/>
  <c r="J71" i="1"/>
  <c r="L62" i="1"/>
  <c r="L60" i="1" s="1"/>
  <c r="L105" i="1" s="1"/>
  <c r="J62" i="1" l="1"/>
  <c r="J60" i="1" s="1"/>
</calcChain>
</file>

<file path=xl/sharedStrings.xml><?xml version="1.0" encoding="utf-8"?>
<sst xmlns="http://schemas.openxmlformats.org/spreadsheetml/2006/main" count="454" uniqueCount="251">
  <si>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</t>
  </si>
  <si>
    <t>к приказу Управления образования</t>
  </si>
  <si>
    <t xml:space="preserve"> Администрации  МО г. Бодайбо и района</t>
  </si>
  <si>
    <t>ПО РЕАЛИЗАЦИИ МУНИЦИПАЛЬНОЙ ПРОГРАММЫ «РАЗВИТИЕ СИСТЕМЫ ОБРАЗОВАНИЯ БОДАЙБИНСКОГО РАЙОНА»</t>
  </si>
  <si>
    <t>№№</t>
  </si>
  <si>
    <t>Срок</t>
  </si>
  <si>
    <t>Наименование показателя, объёма мероприятия</t>
  </si>
  <si>
    <t>С (месяц/год)</t>
  </si>
  <si>
    <t>Всего</t>
  </si>
  <si>
    <t>За счёт бюджета МО г. Бодайбо и района (МБ</t>
  </si>
  <si>
    <t>За счёт внебюджетных средств)</t>
  </si>
  <si>
    <t>Обеспечение деятельности (оказание услуг) муниципальных учреждений (организаций)</t>
  </si>
  <si>
    <t>2.</t>
  </si>
  <si>
    <t>Обеспечение отдыха, оздоровления и занятости детей</t>
  </si>
  <si>
    <t>Обеспечение отдыха и оздоровления детей в детском оздоровительном лагере «Звёздочка»</t>
  </si>
  <si>
    <t>МКУ ДО «СЮН»</t>
  </si>
  <si>
    <t>Обучение работников сферы образования через организацию семинаров, вебинаров, конференций, стажировочных площадок, в том числе с привлечением преподавателей учебных заведений</t>
  </si>
  <si>
    <t>1.1</t>
  </si>
  <si>
    <t>2.2</t>
  </si>
  <si>
    <t>2.3</t>
  </si>
  <si>
    <t>2.1</t>
  </si>
  <si>
    <t>1.2</t>
  </si>
  <si>
    <t>1.3</t>
  </si>
  <si>
    <t>1.4</t>
  </si>
  <si>
    <t>3.1</t>
  </si>
  <si>
    <t>4.1</t>
  </si>
  <si>
    <t>За счёт средств областного бюджета</t>
  </si>
  <si>
    <t>Обеспечение комплекса мер, направленных на выявление, развитие, поддержку, стимулирование талантливых и мотивированных детей</t>
  </si>
  <si>
    <t>Конкурс детского прикладного творчества "Новогодие"</t>
  </si>
  <si>
    <t>Участие в научно - практических конференциях г. Иркутск</t>
  </si>
  <si>
    <t>5.1</t>
  </si>
  <si>
    <t>5.2</t>
  </si>
  <si>
    <t>5.3</t>
  </si>
  <si>
    <t>Совершенствование механизмов мотивации педагогов к повышению качества работы и непрерывному профессиональному развитию</t>
  </si>
  <si>
    <t>6.1</t>
  </si>
  <si>
    <t>МКУ "Ресурсный центр"</t>
  </si>
  <si>
    <t>6.2</t>
  </si>
  <si>
    <t>Создание условий для эффективной мотивации педагогического труда</t>
  </si>
  <si>
    <t>6.2.1</t>
  </si>
  <si>
    <t>6.2.2</t>
  </si>
  <si>
    <t>6.2.3</t>
  </si>
  <si>
    <t>Участие в конкурсах регионального уровня в рамках форума и другие</t>
  </si>
  <si>
    <t>6.2.4</t>
  </si>
  <si>
    <t>6.2.5</t>
  </si>
  <si>
    <t>6.2.6</t>
  </si>
  <si>
    <t>7.1</t>
  </si>
  <si>
    <t>Управление образования</t>
  </si>
  <si>
    <t>8.</t>
  </si>
  <si>
    <t>Создание безопасных условий пребывания учащихся, воспитанников и работников в образовательных организациях</t>
  </si>
  <si>
    <t>8.1.1</t>
  </si>
  <si>
    <t>Итого по дошкольным организациям</t>
  </si>
  <si>
    <t>Итого по общеобразовательным организациям</t>
  </si>
  <si>
    <t>Обеспечение деятельности (оказание услуг)  муниципальных учреждений (организаций)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</si>
  <si>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</si>
  <si>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Обеспечение бесплатным питанием детей дошкольного и школьного возраста, посещающих муниципальные образовательные организации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</si>
  <si>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</si>
  <si>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Приложение 1</t>
  </si>
  <si>
    <t>2.4</t>
  </si>
  <si>
    <t>Организация предоставления доступного современного  качественного дошкольного образования в дошкольных образовательных организациях</t>
  </si>
  <si>
    <t>Формирование эффективной системы выявления, поддержки и развития способностей и талантов обучающихся, направленной на самоопределение и профессиональную ориентацию</t>
  </si>
  <si>
    <t>Совершенствование организационного, методического, экономического механизмов функционирования системы образования района</t>
  </si>
  <si>
    <t>МУ "РЭС"</t>
  </si>
  <si>
    <t>МКУ "ЦБ ОУ"</t>
  </si>
  <si>
    <t>Переподготовка и повышение квалификации работников сферы образования</t>
  </si>
  <si>
    <t>Создание условий для организации психолого- педагогической, методической и консультативной помощи родителям (законным представителям) детей с ограниченными возможностями здоровья и детей - инвалидов, а также гражданам, желающим принять или принявшим на воспитание в свои семьи детей, оставшихся без попечения родителей</t>
  </si>
  <si>
    <t>10.1</t>
  </si>
  <si>
    <t>Проведение мер по выявлению и сопровождению детей с ограниченными возможностями здоровья</t>
  </si>
  <si>
    <t>Удовлетворённость населения качеством образования, %</t>
  </si>
  <si>
    <t>100</t>
  </si>
  <si>
    <t>Исследовательская конференция "Открытие"</t>
  </si>
  <si>
    <t>Исследовательская конференция "Первый шаг"</t>
  </si>
  <si>
    <t>Участие в детском парламенте в Иркутске</t>
  </si>
  <si>
    <t>МКОУ "НОШ г. Бодайбо"</t>
  </si>
  <si>
    <t>Итого по учреждениям дополнительного образования</t>
  </si>
  <si>
    <t>Создание условий для организации отдыха, оздоровления и занятости детей и подростков</t>
  </si>
  <si>
    <t>Мероприятия по организации отдыха детей в каникулярное время, связанных с оплатой стоимости набора продуктов питания в лагерях с дневным пребыванием детей, организованных органами местного самоуправления муниципального образования г. Бодайбо  и района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</si>
  <si>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г. Бодайбо и района</t>
  </si>
  <si>
    <t>Осуществление областных государственных полномочий по обеспечению бесплатным двухразовым питание детей - инвалидов</t>
  </si>
  <si>
    <t>Обеспечение бесплатным питьевым молоком обучающихся 1-4 классов муниципальных общеобразовательных организаций муниципального образования г. Бодайбо и района</t>
  </si>
  <si>
    <t>Конкурсы научно - технического творчества в рамках муниципального фестиваля робототехники и легоконструирования</t>
  </si>
  <si>
    <t>Чествование лучших выпускников г. Бодайбо и района (участие в губернаторском бале, вручение премии мэра)</t>
  </si>
  <si>
    <t>День защиты детей, лагерь ЛТО</t>
  </si>
  <si>
    <t>Конкурсы творческих работ совместно с ОГИБДД  МОМВД России Бодайбинский район</t>
  </si>
  <si>
    <t>Участие в байкальском детском форуме г. Иркутск</t>
  </si>
  <si>
    <t>Участие в съездах Российского движения школьников (с вызовом в Иркутск)</t>
  </si>
  <si>
    <t>Слет молодых специалистов</t>
  </si>
  <si>
    <t>Организация предоставления доступного современного качественного общего образования</t>
  </si>
  <si>
    <t>2.5</t>
  </si>
  <si>
    <t>2.6</t>
  </si>
  <si>
    <t>2.7</t>
  </si>
  <si>
    <t>2.8</t>
  </si>
  <si>
    <t>Мама, папа, я - спортивная семья</t>
  </si>
  <si>
    <t>Военно - полевые сборы</t>
  </si>
  <si>
    <t>МКУ "Ресурсный центр</t>
  </si>
  <si>
    <t>9.3</t>
  </si>
  <si>
    <t>9.5</t>
  </si>
  <si>
    <t>Всероссийская олимпиада школьников</t>
  </si>
  <si>
    <t>Огнезащитная обработка деревянных конструкций чердачного помещения</t>
  </si>
  <si>
    <t xml:space="preserve">Итого по прочим учреждениям </t>
  </si>
  <si>
    <t>11.1</t>
  </si>
  <si>
    <t>120</t>
  </si>
  <si>
    <t>Муниципальный сетевой проект "Поиск методических идей</t>
  </si>
  <si>
    <t>6.2.7</t>
  </si>
  <si>
    <t>Спартакиада школьников, президенские состязания</t>
  </si>
  <si>
    <t>Муниципальный детский творческий фестиваль среди ДОУ "Новогодняя сказка"</t>
  </si>
  <si>
    <t>Конкурс педагогических разработок для молодых педагогов и воспитателей</t>
  </si>
  <si>
    <t>6.2.8</t>
  </si>
  <si>
    <t>6.2.9</t>
  </si>
  <si>
    <t>МКУ ДО "Дом творчества", ул. Мира,9</t>
  </si>
  <si>
    <t>Реализация дополнительных общеразвивающих программ в области физической культуры и спорта</t>
  </si>
  <si>
    <t>МКУ ДО "ДООЦ"</t>
  </si>
  <si>
    <t>0</t>
  </si>
  <si>
    <t>участники</t>
  </si>
  <si>
    <t>по (месяц/ год)</t>
  </si>
  <si>
    <t>Исполнитель Л.К.Белова, тел. 5-12-93</t>
  </si>
  <si>
    <t>Ноябрь 2024</t>
  </si>
  <si>
    <t>8.1.2</t>
  </si>
  <si>
    <t>МКОУ "СОШ №3 г.Бодайбо"</t>
  </si>
  <si>
    <t>МКУ "РЭС"</t>
  </si>
  <si>
    <t>Муниципальный слет Движение первых</t>
  </si>
  <si>
    <t>Муниципальный слет для школьников</t>
  </si>
  <si>
    <t>Туристический слет</t>
  </si>
  <si>
    <t>Муниципальный литературно-музыкальный фестиваль</t>
  </si>
  <si>
    <t>Фестиваль патриотической песни</t>
  </si>
  <si>
    <t>Краеведческая конференция</t>
  </si>
  <si>
    <t>Муниципальная олимпиада "Поехали"</t>
  </si>
  <si>
    <t>Фестиваль ГТО</t>
  </si>
  <si>
    <t>Августовская конференция</t>
  </si>
  <si>
    <t>Кейс-чемпионат по финансовой грамотности для педагогов</t>
  </si>
  <si>
    <t>92</t>
  </si>
  <si>
    <t>от_________________2024 №__________</t>
  </si>
  <si>
    <t>НА ОЧЕРЕДНОЙ 2025 год</t>
  </si>
  <si>
    <t xml:space="preserve"> Объём ресурсного обеспечения (2025 год), тыс. рублей</t>
  </si>
  <si>
    <t>Декабрь 2025</t>
  </si>
  <si>
    <t>Доступность дошкольного образования для детей в возрастной группе от 2 месяцев до 8 лет, %</t>
  </si>
  <si>
    <t xml:space="preserve"> Январь 2025</t>
  </si>
  <si>
    <t>Обеспечение среднесуточного набора продуктов питания детей, страдающих туберкулёзной интоксикацией и (или) находящихся под диспансерным наблюдением у фтизиатра, посещающих группы оздоровительной направленности в муниципальных дошкольных образовательных организациях, расположенных на территории Бодайбинского района</t>
  </si>
  <si>
    <t>МКДОУ д/с №1</t>
  </si>
  <si>
    <t>Январь 2025</t>
  </si>
  <si>
    <t>Доля обучающихся общеобразовательных организаций, которым предоставляется горячее питание от общей численности обучающихся в общеобразовательных организациях, %</t>
  </si>
  <si>
    <t>Доля выпускников общеобразовательных организаций, получивших аттестат о среднем общем образовании от общей численности выпускников, %</t>
  </si>
  <si>
    <t>Обеспечение бесплатным двухразовым питанием обучающихся с ограниченными возможностями здоровья в муниципальных общеобразовательных организациях, расположенных на территории Бодайбинского района, в том числе обучение которых организовано на дому</t>
  </si>
  <si>
    <t>Ежемесячное денежное вознаграждение за классное руководство  педагогическим работникам муниципальных общеобразовательных организаций муниципального образования г.Бодайбо и района</t>
  </si>
  <si>
    <t>2.9</t>
  </si>
  <si>
    <t>Приобретение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</si>
  <si>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Доля детей  в возрасте от 5 до 18 лет, охваченных дополнительным образованием, %</t>
  </si>
  <si>
    <t>Доля детей охваченных деятельностью Центров образования "Точка роста", %</t>
  </si>
  <si>
    <t>Апрель 2025</t>
  </si>
  <si>
    <t>71,2</t>
  </si>
  <si>
    <t>Доля педагогических работников, участвующих в очных конкурсах муниципального и регионального уровнях, направленных на профессиональный рост педагога, %</t>
  </si>
  <si>
    <t>14,5</t>
  </si>
  <si>
    <t>Расходы на обеспечение деятельности (оказание услуг) муниципальных учреждений (организаций), органов местного самоуправления</t>
  </si>
  <si>
    <t>Доля образовательных организаций, в которых созданы безопасные условия, %.</t>
  </si>
  <si>
    <t>8.1</t>
  </si>
  <si>
    <t>Обеспечение безопасного образовательного пространства для всех участников учебного процесса</t>
  </si>
  <si>
    <t>Ноябрь 2025</t>
  </si>
  <si>
    <t>Ремонт системы пожарной сигнализации (бассейн, склады, подвал, щитовая)</t>
  </si>
  <si>
    <t>МКДОУ д/с № 32</t>
  </si>
  <si>
    <t>Октябрь 2025</t>
  </si>
  <si>
    <t>Монтаж системы видеонаблюдения (помещения раздевальных, коридор)</t>
  </si>
  <si>
    <t>Февраль 2025</t>
  </si>
  <si>
    <t>Монтаж системы контроля доступа шести выходов здания детского сада (групповые ячейки)</t>
  </si>
  <si>
    <t>МКДОУ д/с №32</t>
  </si>
  <si>
    <t>8.1.3</t>
  </si>
  <si>
    <t>Ремонт системы оповещения пожарной сигнализации</t>
  </si>
  <si>
    <t>Ремонт системы пожарной сигнализации, замена резервного питания здания школы</t>
  </si>
  <si>
    <t>Замена вертикальной пожарной лестницы</t>
  </si>
  <si>
    <t>Сентябрь 2025</t>
  </si>
  <si>
    <t>МКОУ "Балахнинская СОШ"</t>
  </si>
  <si>
    <t>МКОУ "СОШ №1"</t>
  </si>
  <si>
    <t>МКОУ "Артемовская СОШ"</t>
  </si>
  <si>
    <t>Ремонт системы пожарной сигнализации здания по адресу: г.Бодайбо, ул.Мира, 9</t>
  </si>
  <si>
    <t>Проведение эксплуатационных испытаний электроустановок в образовательных учреждениях г.Бодайбо и района</t>
  </si>
  <si>
    <t>МКУ "РЭС ОУ"</t>
  </si>
  <si>
    <t>Август 2025</t>
  </si>
  <si>
    <t>9.1</t>
  </si>
  <si>
    <t>9.2</t>
  </si>
  <si>
    <t>Доля специалистов, педагогических и руководящих работников сферы образования, прошедших повышение квалификации или профессиональную переподготовку за последние три года, %.</t>
  </si>
  <si>
    <t>Количество услуг психолого - педагогической, методической и консультативной помощи родителям (законным представителям) детей, шт.</t>
  </si>
  <si>
    <t>Участие в реализации регионального проекта "Патриотическое воспитание граждан Российской Федерации"</t>
  </si>
  <si>
    <t>Проведение мероприятий 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</si>
  <si>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МКОУ "СОШ №1", МКОУ "СОШ №3 г.Бодайбо", МКОУ "ООШ №4", МКОУ "Мамаканская СОШ", МКОУ "Кропоткинская СОШ"</t>
  </si>
  <si>
    <t>Доля обучающихся, вовлеченных в деятельность детских общественных организаций, %</t>
  </si>
  <si>
    <t>Доля детей в возрасте от 5 до 18 лет, охваченных физкультурными  и спортивными мероприятиями, %</t>
  </si>
  <si>
    <t>12.1</t>
  </si>
  <si>
    <r>
      <t xml:space="preserve"> </t>
    </r>
    <r>
      <rPr>
        <b/>
        <i/>
        <sz val="12"/>
        <color theme="1"/>
        <rFont val="Times New Roman"/>
        <family val="1"/>
        <charset val="204"/>
      </rPr>
      <t>ПЛАН МЕРОПРИЯТИЙ</t>
    </r>
  </si>
  <si>
    <t>Ответственный исполнитель: Управление образования</t>
  </si>
  <si>
    <t>Подведомственные образовательные организации</t>
  </si>
  <si>
    <t>Значение показателя объема мероприятия (очередной год)</t>
  </si>
  <si>
    <t>3.</t>
  </si>
  <si>
    <t>4.</t>
  </si>
  <si>
    <t>5.</t>
  </si>
  <si>
    <t>6.</t>
  </si>
  <si>
    <t>7.</t>
  </si>
  <si>
    <t>8.1.4</t>
  </si>
  <si>
    <t>8.1.5</t>
  </si>
  <si>
    <t>8.1.6</t>
  </si>
  <si>
    <t>8.1.7</t>
  </si>
  <si>
    <t>8.1.8</t>
  </si>
  <si>
    <t>8.1.9</t>
  </si>
  <si>
    <t>8.1.10</t>
  </si>
  <si>
    <t>8.1.11</t>
  </si>
  <si>
    <t>9.</t>
  </si>
  <si>
    <t>10.</t>
  </si>
  <si>
    <t>11.</t>
  </si>
  <si>
    <t>12.</t>
  </si>
  <si>
    <t>Итого по муниципальной программе</t>
  </si>
  <si>
    <t>Март 2025</t>
  </si>
  <si>
    <t>Май 2025</t>
  </si>
  <si>
    <t>Июнь 2025</t>
  </si>
  <si>
    <t>Кейс-чемпионат по функциональной грамотности</t>
  </si>
  <si>
    <t xml:space="preserve">Январь 2025 </t>
  </si>
  <si>
    <t>Конкурс "Ученик года" (в том числе выплата премии мэра)</t>
  </si>
  <si>
    <t>Фестиваль творческих детей "Творческая смена"</t>
  </si>
  <si>
    <t xml:space="preserve"> Ноябрь 2024</t>
  </si>
  <si>
    <t>Муниципальный этап  "Учитель года 2025"</t>
  </si>
  <si>
    <t>Проверка олимпиадных работ, проведение экспертизы образовательных программ, экспертиза исследовательских работ, руководство РМО и ТПГ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</si>
  <si>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</si>
  <si>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</si>
  <si>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</si>
  <si>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</si>
  <si>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</si>
  <si>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</si>
  <si>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</si>
  <si>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</si>
  <si>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</si>
  <si>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</si>
  <si>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</si>
  <si>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</si>
  <si>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</si>
  <si>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</si>
  <si>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</si>
  <si>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</si>
  <si>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</si>
  <si>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</si>
  <si>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</si>
  <si>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</si>
  <si>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</si>
  <si>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4.1.22</t>
  </si>
  <si>
    <t>4.1.23</t>
  </si>
  <si>
    <t>4.1.24</t>
  </si>
  <si>
    <t>4.1.25</t>
  </si>
  <si>
    <t>4.1.26</t>
  </si>
  <si>
    <r>
      <t xml:space="preserve">МКУ «Ресурсный центр», </t>
    </r>
    <r>
      <rPr>
        <b/>
        <sz val="12"/>
        <color theme="1"/>
        <rFont val="Times New Roman"/>
        <family val="1"/>
        <charset val="204"/>
      </rPr>
      <t xml:space="preserve">             </t>
    </r>
    <r>
      <rPr>
        <sz val="12"/>
        <color theme="1"/>
        <rFont val="Times New Roman"/>
        <family val="1"/>
        <charset val="204"/>
      </rPr>
      <t>подведомственные образовательные организации</t>
    </r>
  </si>
  <si>
    <t>МКУ "Ресурсный центр", подведомственные общеобразовательные организации</t>
  </si>
  <si>
    <t>Подведомственные образовательные организации, МКУ "РЭС ОУ"</t>
  </si>
  <si>
    <t>Наименование основных мероприятий, мероприятия</t>
  </si>
  <si>
    <t xml:space="preserve">Ответственный исполнитель </t>
  </si>
  <si>
    <t>Организация в системе дополнительного образования равных возможностей для современного качественного образования, позитивной социализации</t>
  </si>
  <si>
    <t>Доля детей 5-11 классов, охваченных олимпиадами и конкурсами различного уровня, %</t>
  </si>
  <si>
    <t xml:space="preserve"> Доля детей и подростков, охваченных различными формами организованного отдыха в каникулярное время,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</si>
</sst>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mbria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7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165" fontId="0" fillId="0" borderId="0" xfId="0" applyNumberFormat="1"/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vertical="justify"/>
    </xf>
    <xf numFmtId="164" fontId="5" fillId="0" borderId="1" xfId="0" applyNumberFormat="1" applyFont="1" applyFill="1" applyBorder="1" applyAlignment="1">
      <alignment horizontal="left"/>
    </xf>
    <xf numFmtId="164" fontId="3" fillId="0" borderId="1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 vertical="justify"/>
    </xf>
    <xf numFmtId="49" fontId="3" fillId="0" borderId="1" xfId="0" applyNumberFormat="1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left"/>
    </xf>
    <xf numFmtId="165" fontId="3" fillId="0" borderId="1" xfId="0" applyNumberFormat="1" applyFont="1" applyFill="1" applyBorder="1" applyAlignment="1">
      <alignment horizontal="left"/>
    </xf>
    <xf numFmtId="0" fontId="5" fillId="0" borderId="1" xfId="0" applyFont="1" applyBorder="1"/>
    <xf numFmtId="49" fontId="3" fillId="0" borderId="1" xfId="0" applyNumberFormat="1" applyFont="1" applyBorder="1" applyAlignment="1">
      <alignment vertical="justify"/>
    </xf>
    <xf numFmtId="165" fontId="5" fillId="0" borderId="1" xfId="0" applyNumberFormat="1" applyFont="1" applyBorder="1" applyAlignment="1">
      <alignment horizontal="left"/>
    </xf>
    <xf numFmtId="165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/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 vertical="justify"/>
    </xf>
    <xf numFmtId="49" fontId="1" fillId="0" borderId="1" xfId="0" applyNumberFormat="1" applyFont="1" applyBorder="1" applyAlignment="1">
      <alignment horizontal="left" vertical="justify"/>
    </xf>
    <xf numFmtId="164" fontId="3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vertical="justify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justify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49" fontId="3" fillId="0" borderId="1" xfId="0" applyNumberFormat="1" applyFont="1" applyBorder="1" applyAlignment="1">
      <alignment vertical="justify" wrapText="1"/>
    </xf>
    <xf numFmtId="49" fontId="1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wrapText="1"/>
    </xf>
    <xf numFmtId="165" fontId="4" fillId="0" borderId="1" xfId="0" applyNumberFormat="1" applyFont="1" applyBorder="1" applyAlignment="1">
      <alignment horizontal="left" vertical="justify"/>
    </xf>
    <xf numFmtId="165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2" fontId="3" fillId="0" borderId="10" xfId="0" applyNumberFormat="1" applyFont="1" applyBorder="1" applyAlignment="1">
      <alignment horizontal="center" vertical="top" wrapText="1"/>
    </xf>
    <xf numFmtId="2" fontId="3" fillId="0" borderId="11" xfId="0" applyNumberFormat="1" applyFont="1" applyBorder="1" applyAlignment="1">
      <alignment horizontal="center" vertical="top" wrapText="1"/>
    </xf>
    <xf numFmtId="2" fontId="3" fillId="0" borderId="12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top" wrapText="1"/>
    </xf>
    <xf numFmtId="165" fontId="1" fillId="0" borderId="12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164" fontId="3" fillId="0" borderId="5" xfId="0" applyNumberFormat="1" applyFont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 vertical="top" wrapText="1"/>
    </xf>
    <xf numFmtId="164" fontId="3" fillId="0" borderId="6" xfId="0" applyNumberFormat="1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164" fontId="3" fillId="0" borderId="9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 wrapText="1"/>
    </xf>
    <xf numFmtId="164" fontId="4" fillId="0" borderId="11" xfId="0" applyNumberFormat="1" applyFont="1" applyBorder="1" applyAlignment="1">
      <alignment horizontal="center" vertical="top" wrapText="1"/>
    </xf>
    <xf numFmtId="164" fontId="4" fillId="0" borderId="12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 wrapText="1"/>
    </xf>
    <xf numFmtId="164" fontId="1" fillId="0" borderId="10" xfId="0" applyNumberFormat="1" applyFont="1" applyBorder="1" applyAlignment="1">
      <alignment horizontal="left" vertical="top" wrapText="1"/>
    </xf>
    <xf numFmtId="164" fontId="1" fillId="0" borderId="11" xfId="0" applyNumberFormat="1" applyFont="1" applyBorder="1" applyAlignment="1">
      <alignment horizontal="left" vertical="top" wrapText="1"/>
    </xf>
    <xf numFmtId="164" fontId="1" fillId="0" borderId="12" xfId="0" applyNumberFormat="1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center" vertical="top" wrapText="1"/>
    </xf>
    <xf numFmtId="164" fontId="3" fillId="0" borderId="8" xfId="0" applyNumberFormat="1" applyFont="1" applyFill="1" applyBorder="1" applyAlignment="1">
      <alignment horizontal="center" vertical="top" wrapText="1"/>
    </xf>
    <xf numFmtId="164" fontId="3" fillId="0" borderId="9" xfId="0" applyNumberFormat="1" applyFont="1" applyFill="1" applyBorder="1" applyAlignment="1">
      <alignment horizontal="center" vertical="top" wrapText="1"/>
    </xf>
    <xf numFmtId="49" fontId="6" fillId="0" borderId="10" xfId="0" applyNumberFormat="1" applyFont="1" applyFill="1" applyBorder="1" applyAlignment="1">
      <alignment horizontal="center" vertical="top" wrapText="1"/>
    </xf>
    <xf numFmtId="49" fontId="6" fillId="0" borderId="11" xfId="0" applyNumberFormat="1" applyFont="1" applyFill="1" applyBorder="1" applyAlignment="1">
      <alignment horizontal="center" vertical="top" wrapText="1"/>
    </xf>
    <xf numFmtId="49" fontId="6" fillId="0" borderId="1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center" vertical="top" wrapText="1"/>
    </xf>
    <xf numFmtId="49" fontId="3" fillId="0" borderId="9" xfId="0" applyNumberFormat="1" applyFont="1" applyBorder="1" applyAlignment="1">
      <alignment horizontal="center" vertical="top" wrapText="1"/>
    </xf>
    <xf numFmtId="49" fontId="3" fillId="0" borderId="10" xfId="0" applyNumberFormat="1" applyFont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49" fontId="3" fillId="0" borderId="12" xfId="0" applyNumberFormat="1" applyFont="1" applyBorder="1" applyAlignment="1">
      <alignment horizontal="center" vertical="top"/>
    </xf>
    <xf numFmtId="164" fontId="3" fillId="0" borderId="10" xfId="0" applyNumberFormat="1" applyFont="1" applyBorder="1" applyAlignment="1">
      <alignment horizontal="center" vertical="top" wrapText="1"/>
    </xf>
    <xf numFmtId="164" fontId="3" fillId="0" borderId="11" xfId="0" applyNumberFormat="1" applyFont="1" applyBorder="1" applyAlignment="1">
      <alignment horizontal="center" vertical="top" wrapText="1"/>
    </xf>
    <xf numFmtId="164" fontId="3" fillId="0" borderId="1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2" fontId="6" fillId="0" borderId="10" xfId="0" applyNumberFormat="1" applyFont="1" applyFill="1" applyBorder="1" applyAlignment="1">
      <alignment horizontal="center" vertical="top" wrapText="1"/>
    </xf>
    <xf numFmtId="2" fontId="6" fillId="0" borderId="12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Border="1" applyAlignment="1">
      <alignment horizontal="center" vertical="top" wrapText="1"/>
    </xf>
    <xf numFmtId="49" fontId="3" fillId="0" borderId="11" xfId="0" applyNumberFormat="1" applyFont="1" applyBorder="1" applyAlignment="1">
      <alignment horizontal="center" vertical="top" wrapText="1"/>
    </xf>
    <xf numFmtId="49" fontId="3" fillId="0" borderId="12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left" vertical="top" wrapText="1"/>
    </xf>
    <xf numFmtId="49" fontId="3" fillId="0" borderId="11" xfId="0" applyNumberFormat="1" applyFont="1" applyFill="1" applyBorder="1" applyAlignment="1">
      <alignment horizontal="left" vertical="top" wrapText="1"/>
    </xf>
    <xf numFmtId="49" fontId="3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left" vertical="top" wrapText="1"/>
    </xf>
    <xf numFmtId="49" fontId="3" fillId="0" borderId="11" xfId="0" applyNumberFormat="1" applyFont="1" applyBorder="1" applyAlignment="1">
      <alignment horizontal="left" vertical="top" wrapText="1"/>
    </xf>
    <xf numFmtId="49" fontId="3" fillId="0" borderId="12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8"/>
  <sheetViews>
    <sheetView tabSelected="1" topLeftCell="A16" zoomScale="75" zoomScaleNormal="75" workbookViewId="0">
      <selection activeCell="I19" sqref="I19:I25"/>
    </sheetView>
  </sheetViews>
  <sheetFormatPr defaultRowHeight="15" x14ac:dyDescent="0.25"/>
  <cols>
    <col min="1" max="1" width="7.140625" style="82" customWidth="1"/>
    <col min="2" max="2" width="43.140625" customWidth="1"/>
    <col min="3" max="3" width="27.85546875" customWidth="1"/>
    <col min="4" max="4" width="16.7109375" customWidth="1"/>
    <col min="5" max="5" width="16.5703125" customWidth="1"/>
    <col min="8" max="8" width="19.42578125" customWidth="1"/>
    <col min="9" max="9" width="11.85546875" customWidth="1"/>
    <col min="10" max="11" width="14.42578125" customWidth="1"/>
    <col min="12" max="12" width="18.28515625" customWidth="1"/>
    <col min="13" max="13" width="12.42578125" customWidth="1"/>
  </cols>
  <sheetData>
    <row r="1" spans="1:13" ht="15.75" x14ac:dyDescent="0.25">
      <c r="A1" s="73" t="s">
        <v>0</v>
      </c>
      <c r="B1" s="3"/>
      <c r="C1" s="3"/>
      <c r="D1" s="3"/>
      <c r="E1" s="3"/>
      <c r="F1" s="3"/>
      <c r="G1" s="59"/>
      <c r="H1" s="59"/>
      <c r="I1" s="59"/>
      <c r="J1" s="59" t="s">
        <v>56</v>
      </c>
      <c r="K1" s="3"/>
      <c r="L1" s="3"/>
      <c r="M1" s="3"/>
    </row>
    <row r="2" spans="1:13" ht="15.75" x14ac:dyDescent="0.25">
      <c r="A2" s="73"/>
      <c r="B2" s="3"/>
      <c r="C2" s="3"/>
      <c r="D2" s="3"/>
      <c r="E2" s="3"/>
      <c r="F2" s="3"/>
      <c r="G2" s="2"/>
      <c r="H2" s="2"/>
      <c r="I2" s="2"/>
      <c r="J2" s="2" t="s">
        <v>1</v>
      </c>
      <c r="K2" s="3"/>
      <c r="L2" s="59"/>
      <c r="M2" s="59"/>
    </row>
    <row r="3" spans="1:13" ht="15.75" x14ac:dyDescent="0.25">
      <c r="A3" s="73"/>
      <c r="B3" s="3"/>
      <c r="C3" s="3"/>
      <c r="D3" s="3"/>
      <c r="E3" s="3"/>
      <c r="F3" s="3"/>
      <c r="G3" s="2"/>
      <c r="H3" s="2"/>
      <c r="I3" s="2"/>
      <c r="J3" s="2" t="s">
        <v>2</v>
      </c>
      <c r="K3" s="3"/>
      <c r="L3" s="2"/>
      <c r="M3" s="2"/>
    </row>
    <row r="4" spans="1:13" ht="15.75" x14ac:dyDescent="0.25">
      <c r="A4" s="74"/>
      <c r="B4" s="3"/>
      <c r="C4" s="3"/>
      <c r="D4" s="3"/>
      <c r="E4" s="3"/>
      <c r="F4" s="3"/>
      <c r="G4" s="60"/>
      <c r="H4" s="3"/>
      <c r="I4" s="3"/>
      <c r="J4" s="3" t="s">
        <v>130</v>
      </c>
      <c r="K4" s="3"/>
      <c r="L4" s="2"/>
      <c r="M4" s="2"/>
    </row>
    <row r="5" spans="1:13" ht="15.75" x14ac:dyDescent="0.25">
      <c r="A5" s="109" t="s">
        <v>185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</row>
    <row r="6" spans="1:13" ht="15.75" x14ac:dyDescent="0.25">
      <c r="A6" s="110" t="s">
        <v>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</row>
    <row r="7" spans="1:13" ht="15.75" x14ac:dyDescent="0.25">
      <c r="A7" s="110" t="s">
        <v>131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</row>
    <row r="8" spans="1:13" ht="47.25" customHeight="1" x14ac:dyDescent="0.25">
      <c r="A8" s="115" t="s">
        <v>4</v>
      </c>
      <c r="B8" s="115" t="s">
        <v>246</v>
      </c>
      <c r="C8" s="84" t="s">
        <v>247</v>
      </c>
      <c r="D8" s="115" t="s">
        <v>5</v>
      </c>
      <c r="E8" s="115"/>
      <c r="F8" s="115" t="s">
        <v>6</v>
      </c>
      <c r="G8" s="115"/>
      <c r="H8" s="115"/>
      <c r="I8" s="115" t="s">
        <v>188</v>
      </c>
      <c r="J8" s="115" t="s">
        <v>132</v>
      </c>
      <c r="K8" s="115"/>
      <c r="L8" s="115"/>
      <c r="M8" s="115"/>
    </row>
    <row r="9" spans="1:13" ht="63.75" customHeight="1" x14ac:dyDescent="0.25">
      <c r="A9" s="115"/>
      <c r="B9" s="115"/>
      <c r="C9" s="84" t="s">
        <v>112</v>
      </c>
      <c r="D9" s="84" t="s">
        <v>7</v>
      </c>
      <c r="E9" s="84" t="s">
        <v>113</v>
      </c>
      <c r="F9" s="115"/>
      <c r="G9" s="115"/>
      <c r="H9" s="115"/>
      <c r="I9" s="115"/>
      <c r="J9" s="84" t="s">
        <v>8</v>
      </c>
      <c r="K9" s="84" t="s">
        <v>26</v>
      </c>
      <c r="L9" s="84" t="s">
        <v>9</v>
      </c>
      <c r="M9" s="84" t="s">
        <v>10</v>
      </c>
    </row>
    <row r="10" spans="1:13" ht="21.75" customHeight="1" x14ac:dyDescent="0.25">
      <c r="A10" s="63">
        <v>1</v>
      </c>
      <c r="B10" s="58">
        <v>2</v>
      </c>
      <c r="C10" s="58"/>
      <c r="D10" s="58">
        <v>4</v>
      </c>
      <c r="E10" s="58">
        <v>5</v>
      </c>
      <c r="F10" s="101">
        <v>6</v>
      </c>
      <c r="G10" s="102"/>
      <c r="H10" s="103"/>
      <c r="I10" s="66">
        <v>7</v>
      </c>
      <c r="J10" s="58">
        <v>8</v>
      </c>
      <c r="K10" s="58">
        <v>9</v>
      </c>
      <c r="L10" s="58">
        <v>10</v>
      </c>
      <c r="M10" s="58">
        <v>11</v>
      </c>
    </row>
    <row r="11" spans="1:13" ht="63" customHeight="1" x14ac:dyDescent="0.25">
      <c r="A11" s="65">
        <v>1</v>
      </c>
      <c r="B11" s="64" t="s">
        <v>58</v>
      </c>
      <c r="C11" s="64" t="s">
        <v>186</v>
      </c>
      <c r="D11" s="53" t="s">
        <v>135</v>
      </c>
      <c r="E11" s="53" t="s">
        <v>133</v>
      </c>
      <c r="F11" s="89" t="s">
        <v>134</v>
      </c>
      <c r="G11" s="90"/>
      <c r="H11" s="91"/>
      <c r="I11" s="98">
        <v>100</v>
      </c>
      <c r="J11" s="12">
        <f>J12+J13+J14+J15</f>
        <v>351625</v>
      </c>
      <c r="K11" s="12">
        <f t="shared" ref="K11:M11" si="0">K12+K13+K14+K15</f>
        <v>254690.7</v>
      </c>
      <c r="L11" s="12">
        <f t="shared" si="0"/>
        <v>96934.299999999988</v>
      </c>
      <c r="M11" s="12">
        <f t="shared" si="0"/>
        <v>0</v>
      </c>
    </row>
    <row r="12" spans="1:13" ht="45" customHeight="1" x14ac:dyDescent="0.25">
      <c r="A12" s="51" t="s">
        <v>17</v>
      </c>
      <c r="B12" s="5" t="s">
        <v>52</v>
      </c>
      <c r="C12" s="5" t="s">
        <v>187</v>
      </c>
      <c r="D12" s="51" t="s">
        <v>135</v>
      </c>
      <c r="E12" s="6" t="s">
        <v>133</v>
      </c>
      <c r="F12" s="92"/>
      <c r="G12" s="93"/>
      <c r="H12" s="94"/>
      <c r="I12" s="99"/>
      <c r="J12" s="7">
        <f>K12+L12+M12</f>
        <v>93469.5</v>
      </c>
      <c r="K12" s="8">
        <v>0</v>
      </c>
      <c r="L12" s="8">
        <v>93469.5</v>
      </c>
      <c r="M12" s="8">
        <v>0</v>
      </c>
    </row>
    <row r="13" spans="1:13" ht="64.5" customHeight="1" x14ac:dyDescent="0.25">
      <c r="A13" s="51" t="s">
        <v>21</v>
      </c>
      <c r="B13" s="9" t="s">
        <v>54</v>
      </c>
      <c r="C13" s="85" t="s">
        <v>187</v>
      </c>
      <c r="D13" s="6" t="s">
        <v>135</v>
      </c>
      <c r="E13" s="6" t="s">
        <v>133</v>
      </c>
      <c r="F13" s="92"/>
      <c r="G13" s="93"/>
      <c r="H13" s="94"/>
      <c r="I13" s="99"/>
      <c r="J13" s="56">
        <f>K13+L13+M13</f>
        <v>3416.4</v>
      </c>
      <c r="K13" s="8">
        <v>0</v>
      </c>
      <c r="L13" s="8">
        <v>3416.4</v>
      </c>
      <c r="M13" s="8">
        <v>0</v>
      </c>
    </row>
    <row r="14" spans="1:13" ht="93.75" customHeight="1" x14ac:dyDescent="0.25">
      <c r="A14" s="51" t="s">
        <v>22</v>
      </c>
      <c r="B14" s="54" t="s">
        <v>53</v>
      </c>
      <c r="C14" s="85" t="s">
        <v>187</v>
      </c>
      <c r="D14" s="51" t="s">
        <v>135</v>
      </c>
      <c r="E14" s="51" t="s">
        <v>133</v>
      </c>
      <c r="F14" s="92"/>
      <c r="G14" s="93"/>
      <c r="H14" s="94"/>
      <c r="I14" s="99"/>
      <c r="J14" s="56">
        <f t="shared" ref="J14:J15" si="1">K14+L14+M14</f>
        <v>254545.5</v>
      </c>
      <c r="K14" s="55">
        <v>254545.5</v>
      </c>
      <c r="L14" s="55">
        <v>0</v>
      </c>
      <c r="M14" s="55">
        <v>0</v>
      </c>
    </row>
    <row r="15" spans="1:13" ht="156.75" customHeight="1" x14ac:dyDescent="0.25">
      <c r="A15" s="51" t="s">
        <v>23</v>
      </c>
      <c r="B15" s="54" t="s">
        <v>136</v>
      </c>
      <c r="C15" s="86" t="s">
        <v>137</v>
      </c>
      <c r="D15" s="51" t="s">
        <v>135</v>
      </c>
      <c r="E15" s="51" t="s">
        <v>133</v>
      </c>
      <c r="F15" s="95"/>
      <c r="G15" s="96"/>
      <c r="H15" s="97"/>
      <c r="I15" s="100"/>
      <c r="J15" s="56">
        <f t="shared" si="1"/>
        <v>193.6</v>
      </c>
      <c r="K15" s="55">
        <v>145.19999999999999</v>
      </c>
      <c r="L15" s="55">
        <v>48.4</v>
      </c>
      <c r="M15" s="55">
        <v>0</v>
      </c>
    </row>
    <row r="16" spans="1:13" ht="48.75" customHeight="1" x14ac:dyDescent="0.25">
      <c r="A16" s="67" t="s">
        <v>12</v>
      </c>
      <c r="B16" s="64" t="s">
        <v>86</v>
      </c>
      <c r="C16" s="64" t="s">
        <v>186</v>
      </c>
      <c r="D16" s="53" t="s">
        <v>135</v>
      </c>
      <c r="E16" s="53" t="s">
        <v>133</v>
      </c>
      <c r="F16" s="89" t="s">
        <v>140</v>
      </c>
      <c r="G16" s="90"/>
      <c r="H16" s="91"/>
      <c r="I16" s="165">
        <v>100</v>
      </c>
      <c r="J16" s="12">
        <f>J17+J18+J19+J20+J21+J22+J23+J24+J25</f>
        <v>540185.59999999998</v>
      </c>
      <c r="K16" s="12">
        <f t="shared" ref="K16:M16" si="2">K17+K18+K19+K20+K21+K22+K23+K24+K25</f>
        <v>405897.9</v>
      </c>
      <c r="L16" s="12">
        <f t="shared" si="2"/>
        <v>134287.69999999998</v>
      </c>
      <c r="M16" s="12">
        <f t="shared" si="2"/>
        <v>0</v>
      </c>
    </row>
    <row r="17" spans="1:13" ht="50.25" customHeight="1" x14ac:dyDescent="0.25">
      <c r="A17" s="53" t="s">
        <v>20</v>
      </c>
      <c r="B17" s="11" t="s">
        <v>52</v>
      </c>
      <c r="C17" s="5" t="s">
        <v>187</v>
      </c>
      <c r="D17" s="6" t="s">
        <v>138</v>
      </c>
      <c r="E17" s="6" t="s">
        <v>133</v>
      </c>
      <c r="F17" s="92"/>
      <c r="G17" s="93"/>
      <c r="H17" s="94"/>
      <c r="I17" s="166"/>
      <c r="J17" s="12">
        <f>K17+L17+M17</f>
        <v>127596.7</v>
      </c>
      <c r="K17" s="13">
        <v>0</v>
      </c>
      <c r="L17" s="13">
        <v>127596.7</v>
      </c>
      <c r="M17" s="13">
        <v>0</v>
      </c>
    </row>
    <row r="18" spans="1:13" ht="66.75" customHeight="1" x14ac:dyDescent="0.25">
      <c r="A18" s="53" t="s">
        <v>18</v>
      </c>
      <c r="B18" s="5" t="s">
        <v>54</v>
      </c>
      <c r="C18" s="5" t="s">
        <v>187</v>
      </c>
      <c r="D18" s="6" t="s">
        <v>138</v>
      </c>
      <c r="E18" s="6" t="s">
        <v>133</v>
      </c>
      <c r="F18" s="95"/>
      <c r="G18" s="96"/>
      <c r="H18" s="97"/>
      <c r="I18" s="167"/>
      <c r="J18" s="12">
        <f>K18+L18+M18</f>
        <v>3098.6</v>
      </c>
      <c r="K18" s="13">
        <v>0</v>
      </c>
      <c r="L18" s="13">
        <v>3098.6</v>
      </c>
      <c r="M18" s="13">
        <v>0</v>
      </c>
    </row>
    <row r="19" spans="1:13" ht="137.25" customHeight="1" x14ac:dyDescent="0.25">
      <c r="A19" s="53" t="s">
        <v>19</v>
      </c>
      <c r="B19" s="5" t="s">
        <v>55</v>
      </c>
      <c r="C19" s="5" t="s">
        <v>187</v>
      </c>
      <c r="D19" s="6" t="s">
        <v>138</v>
      </c>
      <c r="E19" s="6" t="s">
        <v>133</v>
      </c>
      <c r="F19" s="89" t="s">
        <v>139</v>
      </c>
      <c r="G19" s="90"/>
      <c r="H19" s="91"/>
      <c r="I19" s="112">
        <v>96.2</v>
      </c>
      <c r="J19" s="12">
        <f>K19+L19+M19</f>
        <v>402957.5</v>
      </c>
      <c r="K19" s="13">
        <v>402957.5</v>
      </c>
      <c r="L19" s="13">
        <v>0</v>
      </c>
      <c r="M19" s="13">
        <v>0</v>
      </c>
    </row>
    <row r="20" spans="1:13" ht="54.75" customHeight="1" x14ac:dyDescent="0.25">
      <c r="A20" s="53" t="s">
        <v>57</v>
      </c>
      <c r="B20" s="5" t="s">
        <v>77</v>
      </c>
      <c r="C20" s="5" t="s">
        <v>187</v>
      </c>
      <c r="D20" s="6" t="s">
        <v>138</v>
      </c>
      <c r="E20" s="6" t="s">
        <v>133</v>
      </c>
      <c r="F20" s="92"/>
      <c r="G20" s="93"/>
      <c r="H20" s="94"/>
      <c r="I20" s="113"/>
      <c r="J20" s="12">
        <f t="shared" ref="J20:J25" si="3">K20+L20+M20</f>
        <v>614.70000000000005</v>
      </c>
      <c r="K20" s="13">
        <v>614.70000000000005</v>
      </c>
      <c r="L20" s="13">
        <v>0</v>
      </c>
      <c r="M20" s="13">
        <v>0</v>
      </c>
    </row>
    <row r="21" spans="1:13" ht="78.75" customHeight="1" x14ac:dyDescent="0.25">
      <c r="A21" s="53" t="s">
        <v>87</v>
      </c>
      <c r="B21" s="5" t="s">
        <v>78</v>
      </c>
      <c r="C21" s="5" t="s">
        <v>187</v>
      </c>
      <c r="D21" s="6" t="s">
        <v>138</v>
      </c>
      <c r="E21" s="6" t="s">
        <v>133</v>
      </c>
      <c r="F21" s="92"/>
      <c r="G21" s="93"/>
      <c r="H21" s="94"/>
      <c r="I21" s="113"/>
      <c r="J21" s="12">
        <f>K21+L21+M21</f>
        <v>1057.5</v>
      </c>
      <c r="K21" s="13">
        <v>0</v>
      </c>
      <c r="L21" s="13">
        <v>1057.5</v>
      </c>
      <c r="M21" s="13">
        <v>0</v>
      </c>
    </row>
    <row r="22" spans="1:13" ht="108.75" customHeight="1" x14ac:dyDescent="0.25">
      <c r="A22" s="53" t="s">
        <v>88</v>
      </c>
      <c r="B22" s="5" t="s">
        <v>141</v>
      </c>
      <c r="C22" s="5" t="s">
        <v>187</v>
      </c>
      <c r="D22" s="6" t="s">
        <v>138</v>
      </c>
      <c r="E22" s="6" t="s">
        <v>133</v>
      </c>
      <c r="F22" s="92"/>
      <c r="G22" s="93"/>
      <c r="H22" s="94"/>
      <c r="I22" s="113"/>
      <c r="J22" s="12">
        <f>K22+L22+M22</f>
        <v>2209</v>
      </c>
      <c r="K22" s="13">
        <v>1656.7</v>
      </c>
      <c r="L22" s="13">
        <v>552.29999999999995</v>
      </c>
      <c r="M22" s="13">
        <v>0</v>
      </c>
    </row>
    <row r="23" spans="1:13" ht="94.5" customHeight="1" x14ac:dyDescent="0.25">
      <c r="A23" s="53" t="s">
        <v>89</v>
      </c>
      <c r="B23" s="5" t="s">
        <v>142</v>
      </c>
      <c r="C23" s="5" t="s">
        <v>187</v>
      </c>
      <c r="D23" s="51" t="s">
        <v>138</v>
      </c>
      <c r="E23" s="51" t="s">
        <v>133</v>
      </c>
      <c r="F23" s="92"/>
      <c r="G23" s="93"/>
      <c r="H23" s="94"/>
      <c r="I23" s="113"/>
      <c r="J23" s="12">
        <f>K23+L23+M23</f>
        <v>0</v>
      </c>
      <c r="K23" s="13">
        <v>0</v>
      </c>
      <c r="L23" s="13">
        <v>0</v>
      </c>
      <c r="M23" s="13">
        <v>0</v>
      </c>
    </row>
    <row r="24" spans="1:13" ht="87" customHeight="1" x14ac:dyDescent="0.25">
      <c r="A24" s="53" t="s">
        <v>90</v>
      </c>
      <c r="B24" s="5" t="s">
        <v>76</v>
      </c>
      <c r="C24" s="5" t="s">
        <v>187</v>
      </c>
      <c r="D24" s="6" t="s">
        <v>138</v>
      </c>
      <c r="E24" s="6" t="s">
        <v>133</v>
      </c>
      <c r="F24" s="92"/>
      <c r="G24" s="93"/>
      <c r="H24" s="94"/>
      <c r="I24" s="113"/>
      <c r="J24" s="12">
        <f t="shared" si="3"/>
        <v>1759.6</v>
      </c>
      <c r="K24" s="13">
        <v>0</v>
      </c>
      <c r="L24" s="13">
        <v>1759.6</v>
      </c>
      <c r="M24" s="13">
        <v>0</v>
      </c>
    </row>
    <row r="25" spans="1:13" ht="122.25" customHeight="1" x14ac:dyDescent="0.25">
      <c r="A25" s="53" t="s">
        <v>143</v>
      </c>
      <c r="B25" s="5" t="s">
        <v>144</v>
      </c>
      <c r="C25" s="5" t="s">
        <v>187</v>
      </c>
      <c r="D25" s="51" t="s">
        <v>138</v>
      </c>
      <c r="E25" s="51" t="s">
        <v>133</v>
      </c>
      <c r="F25" s="95"/>
      <c r="G25" s="96"/>
      <c r="H25" s="97"/>
      <c r="I25" s="114"/>
      <c r="J25" s="12">
        <f t="shared" si="3"/>
        <v>892</v>
      </c>
      <c r="K25" s="13">
        <v>669</v>
      </c>
      <c r="L25" s="13">
        <v>223</v>
      </c>
      <c r="M25" s="13">
        <v>0</v>
      </c>
    </row>
    <row r="26" spans="1:13" ht="62.25" customHeight="1" x14ac:dyDescent="0.25">
      <c r="A26" s="65" t="s">
        <v>189</v>
      </c>
      <c r="B26" s="64" t="s">
        <v>248</v>
      </c>
      <c r="C26" s="64" t="s">
        <v>186</v>
      </c>
      <c r="D26" s="53" t="s">
        <v>138</v>
      </c>
      <c r="E26" s="53" t="s">
        <v>133</v>
      </c>
      <c r="F26" s="168" t="s">
        <v>145</v>
      </c>
      <c r="G26" s="169"/>
      <c r="H26" s="170"/>
      <c r="I26" s="174">
        <v>81</v>
      </c>
      <c r="J26" s="12">
        <f>J27</f>
        <v>74223.3</v>
      </c>
      <c r="K26" s="12">
        <f t="shared" ref="K26:M26" si="4">K27</f>
        <v>0</v>
      </c>
      <c r="L26" s="12">
        <f t="shared" si="4"/>
        <v>74223.3</v>
      </c>
      <c r="M26" s="12">
        <f t="shared" si="4"/>
        <v>0</v>
      </c>
    </row>
    <row r="27" spans="1:13" ht="45.75" customHeight="1" x14ac:dyDescent="0.25">
      <c r="A27" s="23" t="s">
        <v>24</v>
      </c>
      <c r="B27" s="15" t="s">
        <v>11</v>
      </c>
      <c r="C27" s="5" t="s">
        <v>187</v>
      </c>
      <c r="D27" s="16" t="s">
        <v>138</v>
      </c>
      <c r="E27" s="16" t="s">
        <v>133</v>
      </c>
      <c r="F27" s="171"/>
      <c r="G27" s="172"/>
      <c r="H27" s="173"/>
      <c r="I27" s="175"/>
      <c r="J27" s="14">
        <f>K27+L27+M27</f>
        <v>74223.3</v>
      </c>
      <c r="K27" s="17">
        <v>0</v>
      </c>
      <c r="L27" s="17">
        <v>74223.3</v>
      </c>
      <c r="M27" s="17">
        <v>0</v>
      </c>
    </row>
    <row r="28" spans="1:13" ht="75" customHeight="1" x14ac:dyDescent="0.25">
      <c r="A28" s="65" t="s">
        <v>190</v>
      </c>
      <c r="B28" s="64" t="s">
        <v>59</v>
      </c>
      <c r="C28" s="64" t="s">
        <v>186</v>
      </c>
      <c r="D28" s="53" t="s">
        <v>138</v>
      </c>
      <c r="E28" s="53" t="s">
        <v>133</v>
      </c>
      <c r="F28" s="116" t="s">
        <v>249</v>
      </c>
      <c r="G28" s="117"/>
      <c r="H28" s="118"/>
      <c r="I28" s="125">
        <v>70</v>
      </c>
      <c r="J28" s="18">
        <f>J29</f>
        <v>2163.6</v>
      </c>
      <c r="K28" s="19">
        <f t="shared" ref="K28:L28" si="5">K29</f>
        <v>0</v>
      </c>
      <c r="L28" s="19">
        <f t="shared" si="5"/>
        <v>2163.6</v>
      </c>
      <c r="M28" s="10">
        <v>0</v>
      </c>
    </row>
    <row r="29" spans="1:13" ht="61.5" customHeight="1" x14ac:dyDescent="0.25">
      <c r="A29" s="53" t="s">
        <v>25</v>
      </c>
      <c r="B29" s="20" t="s">
        <v>27</v>
      </c>
      <c r="C29" s="129" t="s">
        <v>243</v>
      </c>
      <c r="D29" s="6" t="s">
        <v>135</v>
      </c>
      <c r="E29" s="6" t="s">
        <v>133</v>
      </c>
      <c r="F29" s="122"/>
      <c r="G29" s="123"/>
      <c r="H29" s="124"/>
      <c r="I29" s="127"/>
      <c r="J29" s="12">
        <f>SUM(J30:J55)</f>
        <v>2163.6</v>
      </c>
      <c r="K29" s="13">
        <f>SUM(K30:K55)</f>
        <v>0</v>
      </c>
      <c r="L29" s="13">
        <f>SUM(L30:L55)</f>
        <v>2163.6</v>
      </c>
      <c r="M29" s="13">
        <f>SUM(M30:M55)</f>
        <v>0</v>
      </c>
    </row>
    <row r="30" spans="1:13" ht="46.5" customHeight="1" x14ac:dyDescent="0.25">
      <c r="A30" s="75" t="s">
        <v>217</v>
      </c>
      <c r="B30" s="21" t="s">
        <v>79</v>
      </c>
      <c r="C30" s="130"/>
      <c r="D30" s="6" t="s">
        <v>160</v>
      </c>
      <c r="E30" s="6" t="s">
        <v>147</v>
      </c>
      <c r="F30" s="116" t="s">
        <v>146</v>
      </c>
      <c r="G30" s="117"/>
      <c r="H30" s="118"/>
      <c r="I30" s="125">
        <v>80</v>
      </c>
      <c r="J30" s="14">
        <f>K30+L30+M30</f>
        <v>23</v>
      </c>
      <c r="K30" s="13">
        <v>0</v>
      </c>
      <c r="L30" s="13">
        <v>23</v>
      </c>
      <c r="M30" s="13">
        <f>SUM(M31:M55)</f>
        <v>0</v>
      </c>
    </row>
    <row r="31" spans="1:13" ht="17.25" customHeight="1" x14ac:dyDescent="0.25">
      <c r="A31" s="75" t="s">
        <v>218</v>
      </c>
      <c r="B31" s="21" t="s">
        <v>91</v>
      </c>
      <c r="C31" s="130"/>
      <c r="D31" s="6" t="s">
        <v>207</v>
      </c>
      <c r="E31" s="6" t="s">
        <v>167</v>
      </c>
      <c r="F31" s="119"/>
      <c r="G31" s="120"/>
      <c r="H31" s="121"/>
      <c r="I31" s="126"/>
      <c r="J31" s="14">
        <f t="shared" ref="J31:J55" si="6">K31+L31+M31</f>
        <v>10</v>
      </c>
      <c r="K31" s="13">
        <v>0</v>
      </c>
      <c r="L31" s="13">
        <v>10</v>
      </c>
      <c r="M31" s="13">
        <f>SUM(M32:M56)</f>
        <v>0</v>
      </c>
    </row>
    <row r="32" spans="1:13" ht="16.5" customHeight="1" x14ac:dyDescent="0.25">
      <c r="A32" s="75" t="s">
        <v>219</v>
      </c>
      <c r="B32" s="21" t="s">
        <v>119</v>
      </c>
      <c r="C32" s="130"/>
      <c r="D32" s="6" t="s">
        <v>147</v>
      </c>
      <c r="E32" s="6" t="s">
        <v>133</v>
      </c>
      <c r="F32" s="119"/>
      <c r="G32" s="120"/>
      <c r="H32" s="121"/>
      <c r="I32" s="126"/>
      <c r="J32" s="14">
        <f t="shared" si="6"/>
        <v>20</v>
      </c>
      <c r="K32" s="13">
        <v>0</v>
      </c>
      <c r="L32" s="13">
        <v>20</v>
      </c>
      <c r="M32" s="13">
        <f>SUM(M33:M57)</f>
        <v>0</v>
      </c>
    </row>
    <row r="33" spans="1:13" ht="19.5" customHeight="1" x14ac:dyDescent="0.25">
      <c r="A33" s="75" t="s">
        <v>220</v>
      </c>
      <c r="B33" s="21" t="s">
        <v>69</v>
      </c>
      <c r="C33" s="130"/>
      <c r="D33" s="6" t="s">
        <v>115</v>
      </c>
      <c r="E33" s="6" t="s">
        <v>208</v>
      </c>
      <c r="F33" s="119"/>
      <c r="G33" s="120"/>
      <c r="H33" s="121"/>
      <c r="I33" s="126"/>
      <c r="J33" s="14">
        <f t="shared" si="6"/>
        <v>2</v>
      </c>
      <c r="K33" s="13">
        <v>0</v>
      </c>
      <c r="L33" s="13">
        <v>2</v>
      </c>
      <c r="M33" s="13">
        <f>SUM(M34:M58)</f>
        <v>0</v>
      </c>
    </row>
    <row r="34" spans="1:13" ht="31.5" customHeight="1" x14ac:dyDescent="0.25">
      <c r="A34" s="75" t="s">
        <v>221</v>
      </c>
      <c r="B34" s="22" t="s">
        <v>70</v>
      </c>
      <c r="C34" s="130"/>
      <c r="D34" s="6" t="s">
        <v>115</v>
      </c>
      <c r="E34" s="6" t="s">
        <v>208</v>
      </c>
      <c r="F34" s="119"/>
      <c r="G34" s="120"/>
      <c r="H34" s="121"/>
      <c r="I34" s="126"/>
      <c r="J34" s="14">
        <f t="shared" si="6"/>
        <v>2</v>
      </c>
      <c r="K34" s="13">
        <v>0</v>
      </c>
      <c r="L34" s="13">
        <v>2</v>
      </c>
      <c r="M34" s="13">
        <f>SUM(M35:M58)</f>
        <v>0</v>
      </c>
    </row>
    <row r="35" spans="1:13" ht="19.5" customHeight="1" x14ac:dyDescent="0.25">
      <c r="A35" s="75" t="s">
        <v>222</v>
      </c>
      <c r="B35" s="21" t="s">
        <v>120</v>
      </c>
      <c r="C35" s="130"/>
      <c r="D35" s="6" t="s">
        <v>208</v>
      </c>
      <c r="E35" s="6" t="s">
        <v>209</v>
      </c>
      <c r="F35" s="119"/>
      <c r="G35" s="120"/>
      <c r="H35" s="121"/>
      <c r="I35" s="126"/>
      <c r="J35" s="14">
        <f t="shared" si="6"/>
        <v>2</v>
      </c>
      <c r="K35" s="13">
        <v>0</v>
      </c>
      <c r="L35" s="13">
        <v>2</v>
      </c>
      <c r="M35" s="13">
        <f>SUM(M36:M58)</f>
        <v>0</v>
      </c>
    </row>
    <row r="36" spans="1:13" ht="48.75" customHeight="1" x14ac:dyDescent="0.25">
      <c r="A36" s="75" t="s">
        <v>223</v>
      </c>
      <c r="B36" s="21" t="s">
        <v>80</v>
      </c>
      <c r="C36" s="130"/>
      <c r="D36" s="6" t="s">
        <v>207</v>
      </c>
      <c r="E36" s="6" t="s">
        <v>209</v>
      </c>
      <c r="F36" s="119"/>
      <c r="G36" s="120"/>
      <c r="H36" s="121"/>
      <c r="I36" s="126"/>
      <c r="J36" s="14">
        <f t="shared" si="6"/>
        <v>983.3</v>
      </c>
      <c r="K36" s="13">
        <v>0</v>
      </c>
      <c r="L36" s="13">
        <f>581+402.3</f>
        <v>983.3</v>
      </c>
      <c r="M36" s="13">
        <f>SUM(M37:M58)</f>
        <v>0</v>
      </c>
    </row>
    <row r="37" spans="1:13" ht="18" customHeight="1" x14ac:dyDescent="0.25">
      <c r="A37" s="75" t="s">
        <v>224</v>
      </c>
      <c r="B37" s="21" t="s">
        <v>121</v>
      </c>
      <c r="C37" s="130"/>
      <c r="D37" s="6" t="s">
        <v>207</v>
      </c>
      <c r="E37" s="6" t="s">
        <v>209</v>
      </c>
      <c r="F37" s="119"/>
      <c r="G37" s="120"/>
      <c r="H37" s="121"/>
      <c r="I37" s="126"/>
      <c r="J37" s="14">
        <f t="shared" si="6"/>
        <v>100</v>
      </c>
      <c r="K37" s="13">
        <v>0</v>
      </c>
      <c r="L37" s="13">
        <v>100</v>
      </c>
      <c r="M37" s="13">
        <f>SUM(M38:M59)</f>
        <v>0</v>
      </c>
    </row>
    <row r="38" spans="1:13" ht="15" customHeight="1" x14ac:dyDescent="0.25">
      <c r="A38" s="75" t="s">
        <v>225</v>
      </c>
      <c r="B38" s="21" t="s">
        <v>81</v>
      </c>
      <c r="C38" s="130"/>
      <c r="D38" s="6" t="s">
        <v>147</v>
      </c>
      <c r="E38" s="6" t="s">
        <v>209</v>
      </c>
      <c r="F38" s="119"/>
      <c r="G38" s="120"/>
      <c r="H38" s="121"/>
      <c r="I38" s="126"/>
      <c r="J38" s="14">
        <f t="shared" si="6"/>
        <v>2</v>
      </c>
      <c r="K38" s="13">
        <v>0</v>
      </c>
      <c r="L38" s="13">
        <v>2</v>
      </c>
      <c r="M38" s="13">
        <f>SUM(M39:M59)</f>
        <v>0</v>
      </c>
    </row>
    <row r="39" spans="1:13" ht="45" x14ac:dyDescent="0.25">
      <c r="A39" s="75" t="s">
        <v>226</v>
      </c>
      <c r="B39" s="21" t="s">
        <v>82</v>
      </c>
      <c r="C39" s="130"/>
      <c r="D39" s="6" t="s">
        <v>138</v>
      </c>
      <c r="E39" s="6" t="s">
        <v>133</v>
      </c>
      <c r="F39" s="119"/>
      <c r="G39" s="120"/>
      <c r="H39" s="121"/>
      <c r="I39" s="126"/>
      <c r="J39" s="14">
        <f t="shared" si="6"/>
        <v>25</v>
      </c>
      <c r="K39" s="13">
        <v>0</v>
      </c>
      <c r="L39" s="13">
        <v>25</v>
      </c>
      <c r="M39" s="13">
        <f>SUM(M40:M60)</f>
        <v>0</v>
      </c>
    </row>
    <row r="40" spans="1:13" ht="30" x14ac:dyDescent="0.25">
      <c r="A40" s="75" t="s">
        <v>227</v>
      </c>
      <c r="B40" s="21" t="s">
        <v>83</v>
      </c>
      <c r="C40" s="130"/>
      <c r="D40" s="6" t="s">
        <v>138</v>
      </c>
      <c r="E40" s="6" t="s">
        <v>133</v>
      </c>
      <c r="F40" s="119"/>
      <c r="G40" s="120"/>
      <c r="H40" s="121"/>
      <c r="I40" s="126"/>
      <c r="J40" s="14">
        <f t="shared" si="6"/>
        <v>56</v>
      </c>
      <c r="K40" s="13">
        <v>0</v>
      </c>
      <c r="L40" s="13">
        <v>56</v>
      </c>
      <c r="M40" s="13">
        <f>SUM(M41:M61)</f>
        <v>0</v>
      </c>
    </row>
    <row r="41" spans="1:13" ht="30" customHeight="1" x14ac:dyDescent="0.25">
      <c r="A41" s="75" t="s">
        <v>228</v>
      </c>
      <c r="B41" s="21" t="s">
        <v>210</v>
      </c>
      <c r="C41" s="130"/>
      <c r="D41" s="6" t="s">
        <v>138</v>
      </c>
      <c r="E41" s="6" t="s">
        <v>133</v>
      </c>
      <c r="F41" s="119"/>
      <c r="G41" s="120"/>
      <c r="H41" s="121"/>
      <c r="I41" s="126"/>
      <c r="J41" s="14">
        <f t="shared" si="6"/>
        <v>50</v>
      </c>
      <c r="K41" s="13">
        <v>0</v>
      </c>
      <c r="L41" s="13">
        <v>50</v>
      </c>
      <c r="M41" s="13">
        <f>SUM(M42:M62)</f>
        <v>0</v>
      </c>
    </row>
    <row r="42" spans="1:13" ht="30" customHeight="1" x14ac:dyDescent="0.25">
      <c r="A42" s="75" t="s">
        <v>229</v>
      </c>
      <c r="B42" s="21" t="s">
        <v>122</v>
      </c>
      <c r="C42" s="130"/>
      <c r="D42" s="6" t="s">
        <v>138</v>
      </c>
      <c r="E42" s="6" t="s">
        <v>147</v>
      </c>
      <c r="F42" s="119"/>
      <c r="G42" s="120"/>
      <c r="H42" s="121"/>
      <c r="I42" s="126"/>
      <c r="J42" s="14">
        <f t="shared" si="6"/>
        <v>3</v>
      </c>
      <c r="K42" s="13"/>
      <c r="L42" s="13">
        <v>3</v>
      </c>
      <c r="M42" s="13"/>
    </row>
    <row r="43" spans="1:13" ht="30" x14ac:dyDescent="0.25">
      <c r="A43" s="75" t="s">
        <v>230</v>
      </c>
      <c r="B43" s="22" t="s">
        <v>28</v>
      </c>
      <c r="C43" s="130"/>
      <c r="D43" s="6" t="s">
        <v>167</v>
      </c>
      <c r="E43" s="6" t="s">
        <v>133</v>
      </c>
      <c r="F43" s="119"/>
      <c r="G43" s="120"/>
      <c r="H43" s="121"/>
      <c r="I43" s="126"/>
      <c r="J43" s="14">
        <f t="shared" si="6"/>
        <v>30</v>
      </c>
      <c r="K43" s="13">
        <v>0</v>
      </c>
      <c r="L43" s="13">
        <v>30</v>
      </c>
      <c r="M43" s="13">
        <f>SUM(M44:M62)</f>
        <v>0</v>
      </c>
    </row>
    <row r="44" spans="1:13" ht="15" customHeight="1" x14ac:dyDescent="0.25">
      <c r="A44" s="75" t="s">
        <v>231</v>
      </c>
      <c r="B44" s="22" t="s">
        <v>123</v>
      </c>
      <c r="C44" s="130"/>
      <c r="D44" s="6" t="s">
        <v>138</v>
      </c>
      <c r="E44" s="6" t="s">
        <v>147</v>
      </c>
      <c r="F44" s="119"/>
      <c r="G44" s="120"/>
      <c r="H44" s="121"/>
      <c r="I44" s="126"/>
      <c r="J44" s="14">
        <f t="shared" si="6"/>
        <v>40.4</v>
      </c>
      <c r="K44" s="13">
        <v>0</v>
      </c>
      <c r="L44" s="13">
        <v>40.4</v>
      </c>
      <c r="M44" s="13">
        <f>SUM(M45:M62)</f>
        <v>0</v>
      </c>
    </row>
    <row r="45" spans="1:13" ht="15" customHeight="1" x14ac:dyDescent="0.25">
      <c r="A45" s="75" t="s">
        <v>232</v>
      </c>
      <c r="B45" s="21" t="s">
        <v>124</v>
      </c>
      <c r="C45" s="130"/>
      <c r="D45" s="6" t="s">
        <v>211</v>
      </c>
      <c r="E45" s="6" t="s">
        <v>147</v>
      </c>
      <c r="F45" s="119"/>
      <c r="G45" s="120"/>
      <c r="H45" s="121"/>
      <c r="I45" s="126"/>
      <c r="J45" s="14">
        <f t="shared" si="6"/>
        <v>3</v>
      </c>
      <c r="K45" s="13">
        <v>0</v>
      </c>
      <c r="L45" s="13">
        <v>3</v>
      </c>
      <c r="M45" s="13">
        <f>SUM(M46:M64)</f>
        <v>0</v>
      </c>
    </row>
    <row r="46" spans="1:13" ht="15" customHeight="1" x14ac:dyDescent="0.25">
      <c r="A46" s="75" t="s">
        <v>233</v>
      </c>
      <c r="B46" s="21" t="s">
        <v>71</v>
      </c>
      <c r="C46" s="130"/>
      <c r="D46" s="6" t="s">
        <v>138</v>
      </c>
      <c r="E46" s="6" t="s">
        <v>133</v>
      </c>
      <c r="F46" s="119"/>
      <c r="G46" s="120"/>
      <c r="H46" s="121"/>
      <c r="I46" s="126"/>
      <c r="J46" s="14">
        <f t="shared" si="6"/>
        <v>60</v>
      </c>
      <c r="K46" s="13">
        <v>0</v>
      </c>
      <c r="L46" s="13">
        <v>60</v>
      </c>
      <c r="M46" s="13">
        <f>SUM(M47:M65)</f>
        <v>0</v>
      </c>
    </row>
    <row r="47" spans="1:13" ht="30" x14ac:dyDescent="0.25">
      <c r="A47" s="75" t="s">
        <v>234</v>
      </c>
      <c r="B47" s="21" t="s">
        <v>84</v>
      </c>
      <c r="C47" s="130"/>
      <c r="D47" s="6" t="s">
        <v>138</v>
      </c>
      <c r="E47" s="6" t="s">
        <v>133</v>
      </c>
      <c r="F47" s="119"/>
      <c r="G47" s="120"/>
      <c r="H47" s="121"/>
      <c r="I47" s="126"/>
      <c r="J47" s="14">
        <f t="shared" si="6"/>
        <v>224.8</v>
      </c>
      <c r="K47" s="13">
        <v>0</v>
      </c>
      <c r="L47" s="13">
        <v>224.8</v>
      </c>
      <c r="M47" s="13">
        <f>SUM(M48:M66)</f>
        <v>0</v>
      </c>
    </row>
    <row r="48" spans="1:13" ht="15" customHeight="1" x14ac:dyDescent="0.25">
      <c r="A48" s="75" t="s">
        <v>235</v>
      </c>
      <c r="B48" s="22" t="s">
        <v>125</v>
      </c>
      <c r="C48" s="130"/>
      <c r="D48" s="6" t="s">
        <v>138</v>
      </c>
      <c r="E48" s="6" t="s">
        <v>208</v>
      </c>
      <c r="F48" s="119"/>
      <c r="G48" s="120"/>
      <c r="H48" s="121"/>
      <c r="I48" s="126"/>
      <c r="J48" s="14">
        <f t="shared" si="6"/>
        <v>4</v>
      </c>
      <c r="K48" s="13">
        <v>0</v>
      </c>
      <c r="L48" s="13">
        <v>4</v>
      </c>
      <c r="M48" s="13">
        <f>SUM(M49:M66)</f>
        <v>0</v>
      </c>
    </row>
    <row r="49" spans="1:13" ht="30" x14ac:dyDescent="0.25">
      <c r="A49" s="75" t="s">
        <v>236</v>
      </c>
      <c r="B49" s="21" t="s">
        <v>212</v>
      </c>
      <c r="C49" s="130"/>
      <c r="D49" s="6" t="s">
        <v>138</v>
      </c>
      <c r="E49" s="6" t="s">
        <v>133</v>
      </c>
      <c r="F49" s="119"/>
      <c r="G49" s="120"/>
      <c r="H49" s="121"/>
      <c r="I49" s="126"/>
      <c r="J49" s="14">
        <f t="shared" si="6"/>
        <v>137.5</v>
      </c>
      <c r="K49" s="13">
        <v>0</v>
      </c>
      <c r="L49" s="13">
        <f>80+57.5</f>
        <v>137.5</v>
      </c>
      <c r="M49" s="13">
        <f>SUM(M50:M67)</f>
        <v>0</v>
      </c>
    </row>
    <row r="50" spans="1:13" ht="30" x14ac:dyDescent="0.25">
      <c r="A50" s="75" t="s">
        <v>237</v>
      </c>
      <c r="B50" s="21" t="s">
        <v>103</v>
      </c>
      <c r="C50" s="130"/>
      <c r="D50" s="6" t="s">
        <v>138</v>
      </c>
      <c r="E50" s="6" t="s">
        <v>133</v>
      </c>
      <c r="F50" s="119"/>
      <c r="G50" s="120"/>
      <c r="H50" s="121"/>
      <c r="I50" s="126"/>
      <c r="J50" s="14">
        <f t="shared" si="6"/>
        <v>11</v>
      </c>
      <c r="K50" s="13">
        <v>0</v>
      </c>
      <c r="L50" s="13">
        <v>11</v>
      </c>
      <c r="M50" s="13">
        <v>0</v>
      </c>
    </row>
    <row r="51" spans="1:13" ht="15" customHeight="1" x14ac:dyDescent="0.25">
      <c r="A51" s="75" t="s">
        <v>238</v>
      </c>
      <c r="B51" s="21" t="s">
        <v>96</v>
      </c>
      <c r="C51" s="130"/>
      <c r="D51" s="6" t="s">
        <v>147</v>
      </c>
      <c r="E51" s="6" t="s">
        <v>133</v>
      </c>
      <c r="F51" s="119"/>
      <c r="G51" s="120"/>
      <c r="H51" s="121"/>
      <c r="I51" s="126"/>
      <c r="J51" s="14">
        <f t="shared" si="6"/>
        <v>2</v>
      </c>
      <c r="K51" s="13">
        <v>0</v>
      </c>
      <c r="L51" s="13">
        <v>2</v>
      </c>
      <c r="M51" s="13">
        <v>0</v>
      </c>
    </row>
    <row r="52" spans="1:13" ht="30" x14ac:dyDescent="0.25">
      <c r="A52" s="75" t="s">
        <v>239</v>
      </c>
      <c r="B52" s="21" t="s">
        <v>29</v>
      </c>
      <c r="C52" s="130"/>
      <c r="D52" s="6" t="s">
        <v>138</v>
      </c>
      <c r="E52" s="6" t="s">
        <v>133</v>
      </c>
      <c r="F52" s="119"/>
      <c r="G52" s="120"/>
      <c r="H52" s="121"/>
      <c r="I52" s="126"/>
      <c r="J52" s="14">
        <f t="shared" si="6"/>
        <v>180</v>
      </c>
      <c r="K52" s="13">
        <v>0</v>
      </c>
      <c r="L52" s="13">
        <v>180</v>
      </c>
      <c r="M52" s="13">
        <v>0</v>
      </c>
    </row>
    <row r="53" spans="1:13" ht="15" customHeight="1" x14ac:dyDescent="0.25">
      <c r="A53" s="75" t="s">
        <v>240</v>
      </c>
      <c r="B53" s="22" t="s">
        <v>92</v>
      </c>
      <c r="C53" s="130"/>
      <c r="D53" s="6" t="s">
        <v>207</v>
      </c>
      <c r="E53" s="6" t="s">
        <v>209</v>
      </c>
      <c r="F53" s="119"/>
      <c r="G53" s="120"/>
      <c r="H53" s="121"/>
      <c r="I53" s="126"/>
      <c r="J53" s="14">
        <f t="shared" si="6"/>
        <v>83</v>
      </c>
      <c r="K53" s="13">
        <v>0</v>
      </c>
      <c r="L53" s="13">
        <v>83</v>
      </c>
      <c r="M53" s="13">
        <f>SUM(M56:M71)</f>
        <v>0</v>
      </c>
    </row>
    <row r="54" spans="1:13" ht="30" x14ac:dyDescent="0.25">
      <c r="A54" s="75" t="s">
        <v>241</v>
      </c>
      <c r="B54" s="22" t="s">
        <v>213</v>
      </c>
      <c r="C54" s="130"/>
      <c r="D54" s="6" t="s">
        <v>208</v>
      </c>
      <c r="E54" s="6" t="s">
        <v>209</v>
      </c>
      <c r="F54" s="119"/>
      <c r="G54" s="120"/>
      <c r="H54" s="121"/>
      <c r="I54" s="126"/>
      <c r="J54" s="14">
        <f t="shared" si="6"/>
        <v>59.6</v>
      </c>
      <c r="K54" s="13">
        <v>0</v>
      </c>
      <c r="L54" s="13">
        <v>59.6</v>
      </c>
      <c r="M54" s="13">
        <v>0</v>
      </c>
    </row>
    <row r="55" spans="1:13" ht="30" x14ac:dyDescent="0.25">
      <c r="A55" s="75" t="s">
        <v>242</v>
      </c>
      <c r="B55" s="22" t="s">
        <v>104</v>
      </c>
      <c r="C55" s="131"/>
      <c r="D55" s="6" t="s">
        <v>158</v>
      </c>
      <c r="E55" s="6" t="s">
        <v>133</v>
      </c>
      <c r="F55" s="122"/>
      <c r="G55" s="123"/>
      <c r="H55" s="124"/>
      <c r="I55" s="127"/>
      <c r="J55" s="14">
        <f t="shared" si="6"/>
        <v>50</v>
      </c>
      <c r="K55" s="13">
        <v>0</v>
      </c>
      <c r="L55" s="13">
        <v>50</v>
      </c>
      <c r="M55" s="13">
        <v>0</v>
      </c>
    </row>
    <row r="56" spans="1:13" ht="47.25" customHeight="1" x14ac:dyDescent="0.25">
      <c r="A56" s="76" t="s">
        <v>191</v>
      </c>
      <c r="B56" s="68" t="s">
        <v>74</v>
      </c>
      <c r="C56" s="64" t="s">
        <v>186</v>
      </c>
      <c r="D56" s="53" t="s">
        <v>138</v>
      </c>
      <c r="E56" s="53" t="s">
        <v>133</v>
      </c>
      <c r="F56" s="132" t="s">
        <v>250</v>
      </c>
      <c r="G56" s="133"/>
      <c r="H56" s="134"/>
      <c r="I56" s="141" t="s">
        <v>148</v>
      </c>
      <c r="J56" s="14">
        <f>J57+J58+J59</f>
        <v>24562.9</v>
      </c>
      <c r="K56" s="14">
        <f>K57+K58+K59</f>
        <v>1469.4</v>
      </c>
      <c r="L56" s="14">
        <f>L57+L58+L59</f>
        <v>23093.5</v>
      </c>
      <c r="M56" s="14">
        <f>M57+M58+M59</f>
        <v>0</v>
      </c>
    </row>
    <row r="57" spans="1:13" ht="48.75" customHeight="1" x14ac:dyDescent="0.25">
      <c r="A57" s="23" t="s">
        <v>30</v>
      </c>
      <c r="B57" s="22" t="s">
        <v>13</v>
      </c>
      <c r="C57" s="22" t="s">
        <v>187</v>
      </c>
      <c r="D57" s="16" t="s">
        <v>147</v>
      </c>
      <c r="E57" s="16" t="s">
        <v>133</v>
      </c>
      <c r="F57" s="135"/>
      <c r="G57" s="136"/>
      <c r="H57" s="137"/>
      <c r="I57" s="142"/>
      <c r="J57" s="14">
        <f>K57+L57+M57</f>
        <v>6401</v>
      </c>
      <c r="K57" s="24">
        <v>0</v>
      </c>
      <c r="L57" s="24">
        <v>6401</v>
      </c>
      <c r="M57" s="24">
        <v>0</v>
      </c>
    </row>
    <row r="58" spans="1:13" ht="34.5" customHeight="1" x14ac:dyDescent="0.25">
      <c r="A58" s="23" t="s">
        <v>31</v>
      </c>
      <c r="B58" s="22" t="s">
        <v>14</v>
      </c>
      <c r="C58" s="25" t="s">
        <v>15</v>
      </c>
      <c r="D58" s="16" t="s">
        <v>147</v>
      </c>
      <c r="E58" s="16" t="s">
        <v>133</v>
      </c>
      <c r="F58" s="135"/>
      <c r="G58" s="136"/>
      <c r="H58" s="137"/>
      <c r="I58" s="142"/>
      <c r="J58" s="14">
        <f t="shared" ref="J58:J59" si="7">K58+L58+M58</f>
        <v>16202.7</v>
      </c>
      <c r="K58" s="24">
        <v>0</v>
      </c>
      <c r="L58" s="24">
        <v>16202.7</v>
      </c>
      <c r="M58" s="24">
        <v>0</v>
      </c>
    </row>
    <row r="59" spans="1:13" ht="106.5" customHeight="1" x14ac:dyDescent="0.25">
      <c r="A59" s="23" t="s">
        <v>32</v>
      </c>
      <c r="B59" s="22" t="s">
        <v>75</v>
      </c>
      <c r="C59" s="22" t="s">
        <v>187</v>
      </c>
      <c r="D59" s="16" t="s">
        <v>147</v>
      </c>
      <c r="E59" s="16" t="s">
        <v>133</v>
      </c>
      <c r="F59" s="138"/>
      <c r="G59" s="139"/>
      <c r="H59" s="140"/>
      <c r="I59" s="143"/>
      <c r="J59" s="14">
        <f t="shared" si="7"/>
        <v>1959.2</v>
      </c>
      <c r="K59" s="24">
        <v>1469.4</v>
      </c>
      <c r="L59" s="24">
        <v>489.8</v>
      </c>
      <c r="M59" s="24">
        <v>0</v>
      </c>
    </row>
    <row r="60" spans="1:13" ht="60.75" customHeight="1" x14ac:dyDescent="0.25">
      <c r="A60" s="76" t="s">
        <v>192</v>
      </c>
      <c r="B60" s="68" t="s">
        <v>33</v>
      </c>
      <c r="C60" s="64" t="s">
        <v>186</v>
      </c>
      <c r="D60" s="53" t="s">
        <v>138</v>
      </c>
      <c r="E60" s="53" t="s">
        <v>133</v>
      </c>
      <c r="F60" s="144" t="s">
        <v>149</v>
      </c>
      <c r="G60" s="145"/>
      <c r="H60" s="146"/>
      <c r="I60" s="141" t="s">
        <v>150</v>
      </c>
      <c r="J60" s="14">
        <f>J61+J62</f>
        <v>561.4</v>
      </c>
      <c r="K60" s="14">
        <f t="shared" ref="K60:M60" si="8">K61+K62</f>
        <v>0</v>
      </c>
      <c r="L60" s="14">
        <f t="shared" si="8"/>
        <v>561.4</v>
      </c>
      <c r="M60" s="14">
        <f t="shared" si="8"/>
        <v>0</v>
      </c>
    </row>
    <row r="61" spans="1:13" ht="82.5" customHeight="1" x14ac:dyDescent="0.25">
      <c r="A61" s="23" t="s">
        <v>34</v>
      </c>
      <c r="B61" s="26" t="s">
        <v>16</v>
      </c>
      <c r="C61" s="26" t="s">
        <v>35</v>
      </c>
      <c r="D61" s="16" t="s">
        <v>135</v>
      </c>
      <c r="E61" s="16" t="s">
        <v>133</v>
      </c>
      <c r="F61" s="147"/>
      <c r="G61" s="148"/>
      <c r="H61" s="149"/>
      <c r="I61" s="142"/>
      <c r="J61" s="27">
        <v>0</v>
      </c>
      <c r="K61" s="25">
        <v>0</v>
      </c>
      <c r="L61" s="25">
        <v>0</v>
      </c>
      <c r="M61" s="25">
        <v>0</v>
      </c>
    </row>
    <row r="62" spans="1:13" ht="31.5" customHeight="1" x14ac:dyDescent="0.25">
      <c r="A62" s="23" t="s">
        <v>36</v>
      </c>
      <c r="B62" s="28" t="s">
        <v>37</v>
      </c>
      <c r="C62" s="181" t="s">
        <v>244</v>
      </c>
      <c r="D62" s="16" t="s">
        <v>135</v>
      </c>
      <c r="E62" s="16" t="s">
        <v>133</v>
      </c>
      <c r="F62" s="147"/>
      <c r="G62" s="148"/>
      <c r="H62" s="149"/>
      <c r="I62" s="142"/>
      <c r="J62" s="29">
        <f>SUM(J63:J71)</f>
        <v>561.4</v>
      </c>
      <c r="K62" s="30">
        <f>SUM(K63:K71)</f>
        <v>0</v>
      </c>
      <c r="L62" s="30">
        <f>SUM(L63:L71)</f>
        <v>561.4</v>
      </c>
      <c r="M62" s="30">
        <f>SUM(M63:M71)</f>
        <v>0</v>
      </c>
    </row>
    <row r="63" spans="1:13" ht="30.75" customHeight="1" x14ac:dyDescent="0.25">
      <c r="A63" s="77" t="s">
        <v>38</v>
      </c>
      <c r="B63" s="31" t="s">
        <v>101</v>
      </c>
      <c r="C63" s="182"/>
      <c r="D63" s="16" t="s">
        <v>214</v>
      </c>
      <c r="E63" s="16" t="s">
        <v>147</v>
      </c>
      <c r="F63" s="147"/>
      <c r="G63" s="148"/>
      <c r="H63" s="149"/>
      <c r="I63" s="142"/>
      <c r="J63" s="33">
        <f>K63+L63+M63</f>
        <v>12</v>
      </c>
      <c r="K63" s="30">
        <v>0</v>
      </c>
      <c r="L63" s="34">
        <v>12</v>
      </c>
      <c r="M63" s="34">
        <v>0</v>
      </c>
    </row>
    <row r="64" spans="1:13" ht="16.5" customHeight="1" x14ac:dyDescent="0.25">
      <c r="A64" s="77" t="s">
        <v>39</v>
      </c>
      <c r="B64" s="31" t="s">
        <v>85</v>
      </c>
      <c r="C64" s="182"/>
      <c r="D64" s="16" t="s">
        <v>135</v>
      </c>
      <c r="E64" s="16" t="s">
        <v>133</v>
      </c>
      <c r="F64" s="147"/>
      <c r="G64" s="148"/>
      <c r="H64" s="149"/>
      <c r="I64" s="142"/>
      <c r="J64" s="33">
        <f t="shared" ref="J64:J71" si="9">K64+L64+M64</f>
        <v>9</v>
      </c>
      <c r="K64" s="34">
        <v>0</v>
      </c>
      <c r="L64" s="34">
        <v>9</v>
      </c>
      <c r="M64" s="34">
        <v>0</v>
      </c>
    </row>
    <row r="65" spans="1:15" ht="16.5" customHeight="1" x14ac:dyDescent="0.25">
      <c r="A65" s="77" t="s">
        <v>40</v>
      </c>
      <c r="B65" s="28" t="s">
        <v>215</v>
      </c>
      <c r="C65" s="182"/>
      <c r="D65" s="16" t="s">
        <v>135</v>
      </c>
      <c r="E65" s="16" t="s">
        <v>155</v>
      </c>
      <c r="F65" s="147"/>
      <c r="G65" s="148"/>
      <c r="H65" s="149"/>
      <c r="I65" s="142"/>
      <c r="J65" s="33">
        <f t="shared" si="9"/>
        <v>116.5</v>
      </c>
      <c r="K65" s="34">
        <v>0</v>
      </c>
      <c r="L65" s="34">
        <f>70.5+46</f>
        <v>116.5</v>
      </c>
      <c r="M65" s="34">
        <v>0</v>
      </c>
    </row>
    <row r="66" spans="1:15" ht="18.75" customHeight="1" x14ac:dyDescent="0.25">
      <c r="A66" s="77" t="s">
        <v>42</v>
      </c>
      <c r="B66" s="28" t="s">
        <v>126</v>
      </c>
      <c r="C66" s="182"/>
      <c r="D66" s="16" t="s">
        <v>135</v>
      </c>
      <c r="E66" s="16" t="s">
        <v>207</v>
      </c>
      <c r="F66" s="147"/>
      <c r="G66" s="148"/>
      <c r="H66" s="149"/>
      <c r="I66" s="142"/>
      <c r="J66" s="33">
        <f t="shared" si="9"/>
        <v>5.4</v>
      </c>
      <c r="K66" s="34">
        <v>0</v>
      </c>
      <c r="L66" s="34">
        <v>5.4</v>
      </c>
      <c r="M66" s="34">
        <v>0</v>
      </c>
    </row>
    <row r="67" spans="1:15" ht="30" x14ac:dyDescent="0.25">
      <c r="A67" s="77" t="s">
        <v>43</v>
      </c>
      <c r="B67" s="28" t="s">
        <v>41</v>
      </c>
      <c r="C67" s="182"/>
      <c r="D67" s="16" t="s">
        <v>135</v>
      </c>
      <c r="E67" s="16" t="s">
        <v>133</v>
      </c>
      <c r="F67" s="147"/>
      <c r="G67" s="148"/>
      <c r="H67" s="149"/>
      <c r="I67" s="142"/>
      <c r="J67" s="33">
        <f t="shared" si="9"/>
        <v>68</v>
      </c>
      <c r="K67" s="34">
        <v>0</v>
      </c>
      <c r="L67" s="34">
        <v>68</v>
      </c>
      <c r="M67" s="34">
        <v>0</v>
      </c>
    </row>
    <row r="68" spans="1:15" x14ac:dyDescent="0.25">
      <c r="A68" s="77" t="s">
        <v>44</v>
      </c>
      <c r="B68" s="28" t="s">
        <v>127</v>
      </c>
      <c r="C68" s="182"/>
      <c r="D68" s="16" t="s">
        <v>174</v>
      </c>
      <c r="E68" s="16" t="s">
        <v>167</v>
      </c>
      <c r="F68" s="147"/>
      <c r="G68" s="148"/>
      <c r="H68" s="149"/>
      <c r="I68" s="142"/>
      <c r="J68" s="33">
        <f t="shared" si="9"/>
        <v>15</v>
      </c>
      <c r="K68" s="34">
        <v>0</v>
      </c>
      <c r="L68" s="34">
        <v>15</v>
      </c>
      <c r="M68" s="34">
        <v>0</v>
      </c>
    </row>
    <row r="69" spans="1:15" ht="33" customHeight="1" x14ac:dyDescent="0.25">
      <c r="A69" s="77" t="s">
        <v>102</v>
      </c>
      <c r="B69" s="28" t="s">
        <v>128</v>
      </c>
      <c r="C69" s="182"/>
      <c r="D69" s="16" t="s">
        <v>167</v>
      </c>
      <c r="E69" s="16" t="s">
        <v>158</v>
      </c>
      <c r="F69" s="147"/>
      <c r="G69" s="148"/>
      <c r="H69" s="149"/>
      <c r="I69" s="142"/>
      <c r="J69" s="33">
        <f t="shared" si="9"/>
        <v>20</v>
      </c>
      <c r="K69" s="34">
        <v>0</v>
      </c>
      <c r="L69" s="34">
        <v>20</v>
      </c>
      <c r="M69" s="34">
        <v>0</v>
      </c>
    </row>
    <row r="70" spans="1:15" ht="30" x14ac:dyDescent="0.25">
      <c r="A70" s="77" t="s">
        <v>106</v>
      </c>
      <c r="B70" s="28" t="s">
        <v>105</v>
      </c>
      <c r="C70" s="182"/>
      <c r="D70" s="16" t="s">
        <v>135</v>
      </c>
      <c r="E70" s="16" t="s">
        <v>133</v>
      </c>
      <c r="F70" s="147"/>
      <c r="G70" s="148"/>
      <c r="H70" s="149"/>
      <c r="I70" s="142"/>
      <c r="J70" s="33">
        <f t="shared" si="9"/>
        <v>15</v>
      </c>
      <c r="K70" s="34">
        <v>0</v>
      </c>
      <c r="L70" s="34">
        <v>15</v>
      </c>
      <c r="M70" s="34">
        <v>0</v>
      </c>
    </row>
    <row r="71" spans="1:15" ht="60" x14ac:dyDescent="0.25">
      <c r="A71" s="77" t="s">
        <v>107</v>
      </c>
      <c r="B71" s="28" t="s">
        <v>216</v>
      </c>
      <c r="C71" s="183"/>
      <c r="D71" s="16" t="s">
        <v>135</v>
      </c>
      <c r="E71" s="16" t="s">
        <v>133</v>
      </c>
      <c r="F71" s="150"/>
      <c r="G71" s="151"/>
      <c r="H71" s="152"/>
      <c r="I71" s="143"/>
      <c r="J71" s="33">
        <f t="shared" si="9"/>
        <v>300.5</v>
      </c>
      <c r="K71" s="34">
        <v>0</v>
      </c>
      <c r="L71" s="34">
        <v>300.5</v>
      </c>
      <c r="M71" s="34">
        <v>0</v>
      </c>
    </row>
    <row r="72" spans="1:15" ht="60.75" customHeight="1" x14ac:dyDescent="0.25">
      <c r="A72" s="78" t="s">
        <v>193</v>
      </c>
      <c r="B72" s="69" t="s">
        <v>60</v>
      </c>
      <c r="C72" s="64" t="s">
        <v>186</v>
      </c>
      <c r="D72" s="53" t="s">
        <v>138</v>
      </c>
      <c r="E72" s="53" t="s">
        <v>133</v>
      </c>
      <c r="F72" s="153" t="s">
        <v>67</v>
      </c>
      <c r="G72" s="154"/>
      <c r="H72" s="155"/>
      <c r="I72" s="162" t="s">
        <v>129</v>
      </c>
      <c r="J72" s="37">
        <f>J73+J74+J75+J76</f>
        <v>161853.4</v>
      </c>
      <c r="K72" s="37">
        <f t="shared" ref="K72:M72" si="10">K73+K74+K75+K76</f>
        <v>0</v>
      </c>
      <c r="L72" s="37">
        <f t="shared" si="10"/>
        <v>161853.4</v>
      </c>
      <c r="M72" s="37">
        <f t="shared" si="10"/>
        <v>0</v>
      </c>
    </row>
    <row r="73" spans="1:15" ht="17.25" customHeight="1" x14ac:dyDescent="0.25">
      <c r="A73" s="184" t="s">
        <v>45</v>
      </c>
      <c r="B73" s="187" t="s">
        <v>151</v>
      </c>
      <c r="C73" s="36" t="s">
        <v>46</v>
      </c>
      <c r="D73" s="57" t="s">
        <v>135</v>
      </c>
      <c r="E73" s="57" t="s">
        <v>133</v>
      </c>
      <c r="F73" s="156"/>
      <c r="G73" s="157"/>
      <c r="H73" s="158"/>
      <c r="I73" s="163"/>
      <c r="J73" s="37">
        <f>K73+L73+M73</f>
        <v>14779.3</v>
      </c>
      <c r="K73" s="38">
        <v>0</v>
      </c>
      <c r="L73" s="38">
        <v>14779.3</v>
      </c>
      <c r="M73" s="38">
        <v>0</v>
      </c>
    </row>
    <row r="74" spans="1:15" x14ac:dyDescent="0.25">
      <c r="A74" s="185"/>
      <c r="B74" s="188"/>
      <c r="C74" s="39" t="s">
        <v>62</v>
      </c>
      <c r="D74" s="57" t="s">
        <v>135</v>
      </c>
      <c r="E74" s="57" t="s">
        <v>133</v>
      </c>
      <c r="F74" s="156"/>
      <c r="G74" s="157"/>
      <c r="H74" s="158"/>
      <c r="I74" s="163"/>
      <c r="J74" s="37">
        <f t="shared" ref="J74:J76" si="11">K74+L74+M74</f>
        <v>68561.899999999994</v>
      </c>
      <c r="K74" s="38">
        <v>0</v>
      </c>
      <c r="L74" s="38">
        <v>68561.899999999994</v>
      </c>
      <c r="M74" s="38">
        <v>0</v>
      </c>
    </row>
    <row r="75" spans="1:15" ht="15.75" customHeight="1" x14ac:dyDescent="0.25">
      <c r="A75" s="185"/>
      <c r="B75" s="188"/>
      <c r="C75" s="39" t="s">
        <v>35</v>
      </c>
      <c r="D75" s="57" t="s">
        <v>135</v>
      </c>
      <c r="E75" s="57" t="s">
        <v>133</v>
      </c>
      <c r="F75" s="156"/>
      <c r="G75" s="157"/>
      <c r="H75" s="158"/>
      <c r="I75" s="163"/>
      <c r="J75" s="37">
        <f t="shared" si="11"/>
        <v>18682.099999999999</v>
      </c>
      <c r="K75" s="38">
        <v>0</v>
      </c>
      <c r="L75" s="38">
        <v>18682.099999999999</v>
      </c>
      <c r="M75" s="38">
        <v>0</v>
      </c>
    </row>
    <row r="76" spans="1:15" ht="17.25" customHeight="1" x14ac:dyDescent="0.25">
      <c r="A76" s="186"/>
      <c r="B76" s="189"/>
      <c r="C76" s="41" t="s">
        <v>61</v>
      </c>
      <c r="D76" s="57" t="s">
        <v>135</v>
      </c>
      <c r="E76" s="57" t="s">
        <v>133</v>
      </c>
      <c r="F76" s="159"/>
      <c r="G76" s="160"/>
      <c r="H76" s="161"/>
      <c r="I76" s="164"/>
      <c r="J76" s="37">
        <f t="shared" si="11"/>
        <v>59830.1</v>
      </c>
      <c r="K76" s="38">
        <v>0</v>
      </c>
      <c r="L76" s="38">
        <v>59830.1</v>
      </c>
      <c r="M76" s="38">
        <v>0</v>
      </c>
    </row>
    <row r="77" spans="1:15" ht="57.75" x14ac:dyDescent="0.25">
      <c r="A77" s="53" t="s">
        <v>47</v>
      </c>
      <c r="B77" s="69" t="s">
        <v>48</v>
      </c>
      <c r="C77" s="64" t="s">
        <v>186</v>
      </c>
      <c r="D77" s="53" t="s">
        <v>138</v>
      </c>
      <c r="E77" s="53" t="s">
        <v>133</v>
      </c>
      <c r="F77" s="153" t="s">
        <v>152</v>
      </c>
      <c r="G77" s="154"/>
      <c r="H77" s="155"/>
      <c r="I77" s="162" t="s">
        <v>68</v>
      </c>
      <c r="J77" s="37">
        <f>J78</f>
        <v>6458.6</v>
      </c>
      <c r="K77" s="37">
        <f t="shared" ref="K77:M77" si="12">K78</f>
        <v>0</v>
      </c>
      <c r="L77" s="37">
        <f t="shared" si="12"/>
        <v>6458.6</v>
      </c>
      <c r="M77" s="37">
        <f t="shared" si="12"/>
        <v>0</v>
      </c>
    </row>
    <row r="78" spans="1:15" ht="62.25" customHeight="1" x14ac:dyDescent="0.25">
      <c r="A78" s="80" t="s">
        <v>153</v>
      </c>
      <c r="B78" s="42" t="s">
        <v>154</v>
      </c>
      <c r="C78" s="42" t="s">
        <v>245</v>
      </c>
      <c r="D78" s="28" t="s">
        <v>138</v>
      </c>
      <c r="E78" s="28" t="s">
        <v>133</v>
      </c>
      <c r="F78" s="156"/>
      <c r="G78" s="157"/>
      <c r="H78" s="158"/>
      <c r="I78" s="163"/>
      <c r="J78" s="33">
        <f>J82+J89+J91+J93</f>
        <v>6458.6</v>
      </c>
      <c r="K78" s="33">
        <f t="shared" ref="K78:M78" si="13">K82+K89+K91+K93</f>
        <v>0</v>
      </c>
      <c r="L78" s="33">
        <f t="shared" si="13"/>
        <v>6458.6</v>
      </c>
      <c r="M78" s="33">
        <f t="shared" si="13"/>
        <v>0</v>
      </c>
    </row>
    <row r="79" spans="1:15" ht="46.5" customHeight="1" x14ac:dyDescent="0.25">
      <c r="A79" s="80" t="s">
        <v>49</v>
      </c>
      <c r="B79" s="36" t="s">
        <v>161</v>
      </c>
      <c r="C79" s="42" t="s">
        <v>162</v>
      </c>
      <c r="D79" s="28" t="s">
        <v>147</v>
      </c>
      <c r="E79" s="28" t="s">
        <v>158</v>
      </c>
      <c r="F79" s="156"/>
      <c r="G79" s="157"/>
      <c r="H79" s="158"/>
      <c r="I79" s="163"/>
      <c r="J79" s="33">
        <f>K79+L79+M79</f>
        <v>388.9</v>
      </c>
      <c r="K79" s="34">
        <v>0</v>
      </c>
      <c r="L79" s="34">
        <v>388.9</v>
      </c>
      <c r="M79" s="34">
        <v>0</v>
      </c>
    </row>
    <row r="80" spans="1:15" ht="30" customHeight="1" x14ac:dyDescent="0.25">
      <c r="A80" s="80" t="s">
        <v>116</v>
      </c>
      <c r="B80" s="36" t="s">
        <v>156</v>
      </c>
      <c r="C80" s="43" t="s">
        <v>157</v>
      </c>
      <c r="D80" s="28" t="s">
        <v>147</v>
      </c>
      <c r="E80" s="28" t="s">
        <v>158</v>
      </c>
      <c r="F80" s="156"/>
      <c r="G80" s="157"/>
      <c r="H80" s="158"/>
      <c r="I80" s="163"/>
      <c r="J80" s="33">
        <f>K80+L80+M80</f>
        <v>376.6</v>
      </c>
      <c r="K80" s="38">
        <v>0</v>
      </c>
      <c r="L80" s="38">
        <v>376.6</v>
      </c>
      <c r="M80" s="38">
        <v>0</v>
      </c>
      <c r="O80" s="4"/>
    </row>
    <row r="81" spans="1:13" ht="30.75" customHeight="1" x14ac:dyDescent="0.25">
      <c r="A81" s="80" t="s">
        <v>163</v>
      </c>
      <c r="B81" s="36" t="s">
        <v>159</v>
      </c>
      <c r="C81" s="43" t="s">
        <v>137</v>
      </c>
      <c r="D81" s="28" t="s">
        <v>160</v>
      </c>
      <c r="E81" s="28" t="s">
        <v>158</v>
      </c>
      <c r="F81" s="156"/>
      <c r="G81" s="157"/>
      <c r="H81" s="158"/>
      <c r="I81" s="163"/>
      <c r="J81" s="33">
        <f t="shared" ref="J81:J88" si="14">K81+L81+M81</f>
        <v>599.4</v>
      </c>
      <c r="K81" s="38">
        <v>0</v>
      </c>
      <c r="L81" s="38">
        <v>599.4</v>
      </c>
      <c r="M81" s="38">
        <v>0</v>
      </c>
    </row>
    <row r="82" spans="1:13" ht="16.5" customHeight="1" x14ac:dyDescent="0.25">
      <c r="A82" s="111" t="s">
        <v>50</v>
      </c>
      <c r="B82" s="111"/>
      <c r="C82" s="111"/>
      <c r="D82" s="111"/>
      <c r="E82" s="111"/>
      <c r="F82" s="156"/>
      <c r="G82" s="157"/>
      <c r="H82" s="158"/>
      <c r="I82" s="163"/>
      <c r="J82" s="33">
        <f>J79+J80+J81</f>
        <v>1364.9</v>
      </c>
      <c r="K82" s="33">
        <f t="shared" ref="K82:M82" si="15">K79+K80+K81</f>
        <v>0</v>
      </c>
      <c r="L82" s="33">
        <f t="shared" si="15"/>
        <v>1364.9</v>
      </c>
      <c r="M82" s="33">
        <f t="shared" si="15"/>
        <v>0</v>
      </c>
    </row>
    <row r="83" spans="1:13" ht="28.5" customHeight="1" x14ac:dyDescent="0.25">
      <c r="A83" s="80" t="s">
        <v>194</v>
      </c>
      <c r="B83" s="36" t="s">
        <v>164</v>
      </c>
      <c r="C83" s="40" t="s">
        <v>169</v>
      </c>
      <c r="D83" s="28" t="s">
        <v>138</v>
      </c>
      <c r="E83" s="28" t="s">
        <v>158</v>
      </c>
      <c r="F83" s="156"/>
      <c r="G83" s="157"/>
      <c r="H83" s="158"/>
      <c r="I83" s="163"/>
      <c r="J83" s="33">
        <f>K83+L83+M83</f>
        <v>507.2</v>
      </c>
      <c r="K83" s="38">
        <v>0</v>
      </c>
      <c r="L83" s="38">
        <v>507.2</v>
      </c>
      <c r="M83" s="38">
        <v>0</v>
      </c>
    </row>
    <row r="84" spans="1:13" ht="30" customHeight="1" x14ac:dyDescent="0.25">
      <c r="A84" s="80" t="s">
        <v>195</v>
      </c>
      <c r="B84" s="61" t="s">
        <v>165</v>
      </c>
      <c r="C84" s="40" t="s">
        <v>169</v>
      </c>
      <c r="D84" s="28" t="s">
        <v>138</v>
      </c>
      <c r="E84" s="28" t="s">
        <v>158</v>
      </c>
      <c r="F84" s="156"/>
      <c r="G84" s="157"/>
      <c r="H84" s="158"/>
      <c r="I84" s="163"/>
      <c r="J84" s="33">
        <f t="shared" si="14"/>
        <v>200.3</v>
      </c>
      <c r="K84" s="38">
        <v>0</v>
      </c>
      <c r="L84" s="38">
        <v>200.3</v>
      </c>
      <c r="M84" s="38">
        <v>0</v>
      </c>
    </row>
    <row r="85" spans="1:13" ht="15" customHeight="1" x14ac:dyDescent="0.25">
      <c r="A85" s="80" t="s">
        <v>196</v>
      </c>
      <c r="B85" s="36" t="s">
        <v>166</v>
      </c>
      <c r="C85" s="39" t="s">
        <v>117</v>
      </c>
      <c r="D85" s="28" t="s">
        <v>160</v>
      </c>
      <c r="E85" s="28" t="s">
        <v>155</v>
      </c>
      <c r="F85" s="156"/>
      <c r="G85" s="157"/>
      <c r="H85" s="158"/>
      <c r="I85" s="163"/>
      <c r="J85" s="33">
        <f t="shared" si="14"/>
        <v>472.4</v>
      </c>
      <c r="K85" s="38">
        <v>0</v>
      </c>
      <c r="L85" s="38">
        <v>472.4</v>
      </c>
      <c r="M85" s="38">
        <v>0</v>
      </c>
    </row>
    <row r="86" spans="1:13" ht="32.25" customHeight="1" x14ac:dyDescent="0.25">
      <c r="A86" s="80" t="s">
        <v>197</v>
      </c>
      <c r="B86" s="61" t="s">
        <v>97</v>
      </c>
      <c r="C86" s="44" t="s">
        <v>72</v>
      </c>
      <c r="D86" s="28" t="s">
        <v>147</v>
      </c>
      <c r="E86" s="28" t="s">
        <v>167</v>
      </c>
      <c r="F86" s="156"/>
      <c r="G86" s="157"/>
      <c r="H86" s="158"/>
      <c r="I86" s="163"/>
      <c r="J86" s="33">
        <f t="shared" si="14"/>
        <v>236.3</v>
      </c>
      <c r="K86" s="38">
        <v>0</v>
      </c>
      <c r="L86" s="38">
        <v>236.3</v>
      </c>
      <c r="M86" s="38">
        <v>0</v>
      </c>
    </row>
    <row r="87" spans="1:13" ht="32.25" customHeight="1" x14ac:dyDescent="0.25">
      <c r="A87" s="80" t="s">
        <v>198</v>
      </c>
      <c r="B87" s="61" t="s">
        <v>97</v>
      </c>
      <c r="C87" s="44" t="s">
        <v>168</v>
      </c>
      <c r="D87" s="28" t="s">
        <v>147</v>
      </c>
      <c r="E87" s="28" t="s">
        <v>167</v>
      </c>
      <c r="F87" s="156"/>
      <c r="G87" s="157"/>
      <c r="H87" s="158"/>
      <c r="I87" s="163"/>
      <c r="J87" s="33">
        <f t="shared" si="14"/>
        <v>305.10000000000002</v>
      </c>
      <c r="K87" s="38">
        <v>0</v>
      </c>
      <c r="L87" s="38">
        <v>305.10000000000002</v>
      </c>
      <c r="M87" s="38">
        <v>0</v>
      </c>
    </row>
    <row r="88" spans="1:13" ht="31.5" customHeight="1" x14ac:dyDescent="0.25">
      <c r="A88" s="80" t="s">
        <v>199</v>
      </c>
      <c r="B88" s="61" t="s">
        <v>97</v>
      </c>
      <c r="C88" s="44" t="s">
        <v>170</v>
      </c>
      <c r="D88" s="28" t="s">
        <v>147</v>
      </c>
      <c r="E88" s="28" t="s">
        <v>167</v>
      </c>
      <c r="F88" s="156"/>
      <c r="G88" s="157"/>
      <c r="H88" s="158"/>
      <c r="I88" s="163"/>
      <c r="J88" s="33">
        <f t="shared" si="14"/>
        <v>385.6</v>
      </c>
      <c r="K88" s="38">
        <v>0</v>
      </c>
      <c r="L88" s="38">
        <v>385.6</v>
      </c>
      <c r="M88" s="38">
        <v>0</v>
      </c>
    </row>
    <row r="89" spans="1:13" ht="15.75" x14ac:dyDescent="0.25">
      <c r="A89" s="111" t="s">
        <v>51</v>
      </c>
      <c r="B89" s="111"/>
      <c r="C89" s="111"/>
      <c r="D89" s="111"/>
      <c r="E89" s="111"/>
      <c r="F89" s="156"/>
      <c r="G89" s="157"/>
      <c r="H89" s="158"/>
      <c r="I89" s="163"/>
      <c r="J89" s="29">
        <f>J83+J84+J85+J86+J87+J88</f>
        <v>2106.9</v>
      </c>
      <c r="K89" s="29">
        <f t="shared" ref="K89:M89" si="16">K83+K84+K85+K86+K87+K88</f>
        <v>0</v>
      </c>
      <c r="L89" s="29">
        <f t="shared" si="16"/>
        <v>2106.9</v>
      </c>
      <c r="M89" s="29">
        <f t="shared" si="16"/>
        <v>0</v>
      </c>
    </row>
    <row r="90" spans="1:13" ht="32.25" customHeight="1" x14ac:dyDescent="0.25">
      <c r="A90" s="72" t="s">
        <v>200</v>
      </c>
      <c r="B90" s="47" t="s">
        <v>171</v>
      </c>
      <c r="C90" s="47" t="s">
        <v>108</v>
      </c>
      <c r="D90" s="31" t="s">
        <v>160</v>
      </c>
      <c r="E90" s="31" t="s">
        <v>158</v>
      </c>
      <c r="F90" s="156"/>
      <c r="G90" s="157"/>
      <c r="H90" s="158"/>
      <c r="I90" s="163"/>
      <c r="J90" s="30">
        <f>K90+L90+M90</f>
        <v>269.10000000000002</v>
      </c>
      <c r="K90" s="48">
        <v>0</v>
      </c>
      <c r="L90" s="38">
        <v>269.10000000000002</v>
      </c>
      <c r="M90" s="48">
        <v>0</v>
      </c>
    </row>
    <row r="91" spans="1:13" ht="16.5" customHeight="1" x14ac:dyDescent="0.25">
      <c r="A91" s="111" t="s">
        <v>73</v>
      </c>
      <c r="B91" s="111"/>
      <c r="C91" s="111"/>
      <c r="D91" s="111"/>
      <c r="E91" s="111"/>
      <c r="F91" s="156"/>
      <c r="G91" s="157"/>
      <c r="H91" s="158"/>
      <c r="I91" s="163"/>
      <c r="J91" s="29">
        <f>SUM(J90:J90)</f>
        <v>269.10000000000002</v>
      </c>
      <c r="K91" s="29">
        <f t="shared" ref="K91" si="17">SUM(K90:K90)</f>
        <v>0</v>
      </c>
      <c r="L91" s="29">
        <f t="shared" ref="L91" si="18">SUM(L90:L90)</f>
        <v>269.10000000000002</v>
      </c>
      <c r="M91" s="29">
        <f t="shared" ref="M91" si="19">SUM(M90:M90)</f>
        <v>0</v>
      </c>
    </row>
    <row r="92" spans="1:13" ht="49.5" customHeight="1" x14ac:dyDescent="0.25">
      <c r="A92" s="72" t="s">
        <v>201</v>
      </c>
      <c r="B92" s="47" t="s">
        <v>172</v>
      </c>
      <c r="C92" s="62" t="s">
        <v>173</v>
      </c>
      <c r="D92" s="47" t="s">
        <v>147</v>
      </c>
      <c r="E92" s="47" t="s">
        <v>174</v>
      </c>
      <c r="F92" s="156"/>
      <c r="G92" s="157"/>
      <c r="H92" s="158"/>
      <c r="I92" s="163"/>
      <c r="J92" s="30">
        <f>K92+L92+M92</f>
        <v>2717.7</v>
      </c>
      <c r="K92" s="48">
        <v>0</v>
      </c>
      <c r="L92" s="38">
        <v>2717.7</v>
      </c>
      <c r="M92" s="48">
        <v>0</v>
      </c>
    </row>
    <row r="93" spans="1:13" ht="15.75" customHeight="1" x14ac:dyDescent="0.25">
      <c r="A93" s="111" t="s">
        <v>98</v>
      </c>
      <c r="B93" s="111"/>
      <c r="C93" s="111"/>
      <c r="D93" s="111"/>
      <c r="E93" s="111"/>
      <c r="F93" s="159"/>
      <c r="G93" s="160"/>
      <c r="H93" s="161"/>
      <c r="I93" s="164"/>
      <c r="J93" s="29">
        <f>J92</f>
        <v>2717.7</v>
      </c>
      <c r="K93" s="45">
        <f>K92</f>
        <v>0</v>
      </c>
      <c r="L93" s="45">
        <f>L92</f>
        <v>2717.7</v>
      </c>
      <c r="M93" s="45">
        <f>M92</f>
        <v>0</v>
      </c>
    </row>
    <row r="94" spans="1:13" ht="42.75" x14ac:dyDescent="0.25">
      <c r="A94" s="78" t="s">
        <v>202</v>
      </c>
      <c r="B94" s="87" t="s">
        <v>63</v>
      </c>
      <c r="C94" s="64" t="s">
        <v>186</v>
      </c>
      <c r="D94" s="53" t="s">
        <v>138</v>
      </c>
      <c r="E94" s="53" t="s">
        <v>133</v>
      </c>
      <c r="F94" s="153" t="s">
        <v>177</v>
      </c>
      <c r="G94" s="154"/>
      <c r="H94" s="155"/>
      <c r="I94" s="176" t="s">
        <v>68</v>
      </c>
      <c r="J94" s="37">
        <f>J95+J96+J97+J98</f>
        <v>106.7</v>
      </c>
      <c r="K94" s="37">
        <f t="shared" ref="K94:M94" si="20">K95+K96+K97+K98</f>
        <v>0</v>
      </c>
      <c r="L94" s="37">
        <f t="shared" si="20"/>
        <v>106.7</v>
      </c>
      <c r="M94" s="37">
        <f t="shared" si="20"/>
        <v>0</v>
      </c>
    </row>
    <row r="95" spans="1:13" ht="16.5" customHeight="1" x14ac:dyDescent="0.25">
      <c r="A95" s="79" t="s">
        <v>175</v>
      </c>
      <c r="B95" s="128"/>
      <c r="C95" s="52" t="s">
        <v>46</v>
      </c>
      <c r="D95" s="28" t="s">
        <v>138</v>
      </c>
      <c r="E95" s="28" t="s">
        <v>133</v>
      </c>
      <c r="F95" s="156"/>
      <c r="G95" s="157"/>
      <c r="H95" s="158"/>
      <c r="I95" s="177"/>
      <c r="J95" s="48">
        <f>K95+L95+M95</f>
        <v>16</v>
      </c>
      <c r="K95" s="48">
        <v>0</v>
      </c>
      <c r="L95" s="48">
        <v>16</v>
      </c>
      <c r="M95" s="48">
        <v>0</v>
      </c>
    </row>
    <row r="96" spans="1:13" ht="18" customHeight="1" x14ac:dyDescent="0.25">
      <c r="A96" s="79" t="s">
        <v>176</v>
      </c>
      <c r="B96" s="128"/>
      <c r="C96" s="46" t="s">
        <v>93</v>
      </c>
      <c r="D96" s="28" t="s">
        <v>138</v>
      </c>
      <c r="E96" s="28" t="s">
        <v>133</v>
      </c>
      <c r="F96" s="156"/>
      <c r="G96" s="157"/>
      <c r="H96" s="158"/>
      <c r="I96" s="177"/>
      <c r="J96" s="48">
        <f t="shared" ref="J96:J98" si="21">K96+L96+M96</f>
        <v>20</v>
      </c>
      <c r="K96" s="48">
        <v>0</v>
      </c>
      <c r="L96" s="48">
        <v>20</v>
      </c>
      <c r="M96" s="48">
        <v>0</v>
      </c>
    </row>
    <row r="97" spans="1:13" ht="16.5" customHeight="1" x14ac:dyDescent="0.25">
      <c r="A97" s="79" t="s">
        <v>94</v>
      </c>
      <c r="B97" s="128"/>
      <c r="C97" s="46" t="s">
        <v>62</v>
      </c>
      <c r="D97" s="28" t="s">
        <v>138</v>
      </c>
      <c r="E97" s="28" t="s">
        <v>133</v>
      </c>
      <c r="F97" s="156"/>
      <c r="G97" s="157"/>
      <c r="H97" s="158"/>
      <c r="I97" s="177"/>
      <c r="J97" s="48">
        <f t="shared" si="21"/>
        <v>35.700000000000003</v>
      </c>
      <c r="K97" s="48">
        <v>0</v>
      </c>
      <c r="L97" s="48">
        <v>35.700000000000003</v>
      </c>
      <c r="M97" s="48">
        <v>0</v>
      </c>
    </row>
    <row r="98" spans="1:13" ht="18" customHeight="1" x14ac:dyDescent="0.25">
      <c r="A98" s="79" t="s">
        <v>95</v>
      </c>
      <c r="B98" s="128"/>
      <c r="C98" s="46" t="s">
        <v>118</v>
      </c>
      <c r="D98" s="28" t="s">
        <v>138</v>
      </c>
      <c r="E98" s="28" t="s">
        <v>133</v>
      </c>
      <c r="F98" s="159"/>
      <c r="G98" s="160"/>
      <c r="H98" s="161"/>
      <c r="I98" s="178"/>
      <c r="J98" s="48">
        <f t="shared" si="21"/>
        <v>35</v>
      </c>
      <c r="K98" s="48">
        <v>0</v>
      </c>
      <c r="L98" s="48">
        <v>35</v>
      </c>
      <c r="M98" s="48">
        <v>0</v>
      </c>
    </row>
    <row r="99" spans="1:13" ht="130.5" customHeight="1" x14ac:dyDescent="0.25">
      <c r="A99" s="78" t="s">
        <v>203</v>
      </c>
      <c r="B99" s="87" t="s">
        <v>64</v>
      </c>
      <c r="C99" s="64" t="s">
        <v>186</v>
      </c>
      <c r="D99" s="53" t="s">
        <v>138</v>
      </c>
      <c r="E99" s="53" t="s">
        <v>133</v>
      </c>
      <c r="F99" s="153" t="s">
        <v>178</v>
      </c>
      <c r="G99" s="154"/>
      <c r="H99" s="155"/>
      <c r="I99" s="179" t="s">
        <v>100</v>
      </c>
      <c r="J99" s="70">
        <f>J100</f>
        <v>261.60000000000002</v>
      </c>
      <c r="K99" s="70">
        <f t="shared" ref="K99:M99" si="22">K100</f>
        <v>0</v>
      </c>
      <c r="L99" s="70">
        <f t="shared" si="22"/>
        <v>261.60000000000002</v>
      </c>
      <c r="M99" s="70">
        <f t="shared" si="22"/>
        <v>0</v>
      </c>
    </row>
    <row r="100" spans="1:13" ht="48.75" customHeight="1" x14ac:dyDescent="0.25">
      <c r="A100" s="79" t="s">
        <v>65</v>
      </c>
      <c r="B100" s="49" t="s">
        <v>66</v>
      </c>
      <c r="C100" s="88" t="s">
        <v>35</v>
      </c>
      <c r="D100" s="32" t="s">
        <v>135</v>
      </c>
      <c r="E100" s="32" t="s">
        <v>133</v>
      </c>
      <c r="F100" s="159"/>
      <c r="G100" s="160"/>
      <c r="H100" s="161"/>
      <c r="I100" s="180"/>
      <c r="J100" s="71">
        <f>K100+L100+M100</f>
        <v>261.60000000000002</v>
      </c>
      <c r="K100" s="71">
        <v>0</v>
      </c>
      <c r="L100" s="71">
        <v>261.60000000000002</v>
      </c>
      <c r="M100" s="71">
        <v>0</v>
      </c>
    </row>
    <row r="101" spans="1:13" ht="48" customHeight="1" x14ac:dyDescent="0.25">
      <c r="A101" s="78" t="s">
        <v>204</v>
      </c>
      <c r="B101" s="69" t="s">
        <v>109</v>
      </c>
      <c r="C101" s="64" t="s">
        <v>186</v>
      </c>
      <c r="D101" s="53" t="s">
        <v>138</v>
      </c>
      <c r="E101" s="53" t="s">
        <v>133</v>
      </c>
      <c r="F101" s="89" t="s">
        <v>183</v>
      </c>
      <c r="G101" s="90"/>
      <c r="H101" s="91"/>
      <c r="I101" s="104">
        <v>70</v>
      </c>
      <c r="J101" s="37">
        <f>J102</f>
        <v>76124.600000000006</v>
      </c>
      <c r="K101" s="37">
        <f>K102</f>
        <v>0</v>
      </c>
      <c r="L101" s="37">
        <f>L102</f>
        <v>76124.600000000006</v>
      </c>
      <c r="M101" s="37" t="s">
        <v>111</v>
      </c>
    </row>
    <row r="102" spans="1:13" ht="38.25" customHeight="1" x14ac:dyDescent="0.25">
      <c r="A102" s="79" t="s">
        <v>99</v>
      </c>
      <c r="B102" s="15" t="s">
        <v>11</v>
      </c>
      <c r="C102" s="50" t="s">
        <v>110</v>
      </c>
      <c r="D102" s="50" t="s">
        <v>138</v>
      </c>
      <c r="E102" s="50" t="s">
        <v>133</v>
      </c>
      <c r="F102" s="95"/>
      <c r="G102" s="96"/>
      <c r="H102" s="97"/>
      <c r="I102" s="105"/>
      <c r="J102" s="13">
        <f>K102+L102+M102</f>
        <v>76124.600000000006</v>
      </c>
      <c r="K102" s="13">
        <v>0</v>
      </c>
      <c r="L102" s="13">
        <v>76124.600000000006</v>
      </c>
      <c r="M102" s="13">
        <v>0</v>
      </c>
    </row>
    <row r="103" spans="1:13" ht="44.25" customHeight="1" x14ac:dyDescent="0.25">
      <c r="A103" s="78" t="s">
        <v>205</v>
      </c>
      <c r="B103" s="69" t="s">
        <v>179</v>
      </c>
      <c r="C103" s="64" t="s">
        <v>186</v>
      </c>
      <c r="D103" s="53" t="s">
        <v>138</v>
      </c>
      <c r="E103" s="53" t="s">
        <v>133</v>
      </c>
      <c r="F103" s="89" t="s">
        <v>182</v>
      </c>
      <c r="G103" s="90"/>
      <c r="H103" s="91"/>
      <c r="I103" s="104">
        <v>30</v>
      </c>
      <c r="J103" s="37">
        <f>J104</f>
        <v>0</v>
      </c>
      <c r="K103" s="37">
        <f>K104</f>
        <v>0</v>
      </c>
      <c r="L103" s="37">
        <f>L104</f>
        <v>0</v>
      </c>
      <c r="M103" s="37" t="s">
        <v>111</v>
      </c>
    </row>
    <row r="104" spans="1:13" ht="90" customHeight="1" x14ac:dyDescent="0.25">
      <c r="A104" s="79" t="s">
        <v>184</v>
      </c>
      <c r="B104" s="15" t="s">
        <v>180</v>
      </c>
      <c r="C104" s="50" t="s">
        <v>181</v>
      </c>
      <c r="D104" s="50" t="s">
        <v>138</v>
      </c>
      <c r="E104" s="50" t="s">
        <v>133</v>
      </c>
      <c r="F104" s="95"/>
      <c r="G104" s="96"/>
      <c r="H104" s="97"/>
      <c r="I104" s="105"/>
      <c r="J104" s="13">
        <f>K104+L104+M104</f>
        <v>0</v>
      </c>
      <c r="K104" s="13">
        <v>0</v>
      </c>
      <c r="L104" s="13">
        <v>0</v>
      </c>
      <c r="M104" s="13">
        <v>0</v>
      </c>
    </row>
    <row r="105" spans="1:13" ht="18.75" customHeight="1" x14ac:dyDescent="0.25">
      <c r="A105" s="83"/>
      <c r="B105" s="35" t="s">
        <v>206</v>
      </c>
      <c r="C105" s="35"/>
      <c r="D105" s="35"/>
      <c r="E105" s="35"/>
      <c r="F105" s="106"/>
      <c r="G105" s="107"/>
      <c r="H105" s="108"/>
      <c r="I105" s="35"/>
      <c r="J105" s="37">
        <f>J11+J16+J26+J28+J56+J60+J72+J77+J94+J99+J101+J103</f>
        <v>1238126.7000000002</v>
      </c>
      <c r="K105" s="37">
        <f>K11+K16+K26+K28+K56+K60+K72+K77+K94+K99+K101+K103</f>
        <v>662058.00000000012</v>
      </c>
      <c r="L105" s="37">
        <f>L11+L16+L26+L28+L56+L60+L72+L77+L94+L99+L101+L103</f>
        <v>576068.69999999995</v>
      </c>
      <c r="M105" s="37">
        <f>M11+M16+M26+M28+M56+M60+M72+M77+M94+M99+M101+M103</f>
        <v>0</v>
      </c>
    </row>
    <row r="106" spans="1:13" x14ac:dyDescent="0.25">
      <c r="A106" s="7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</row>
    <row r="107" spans="1:13" x14ac:dyDescent="0.25">
      <c r="A107" s="8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x14ac:dyDescent="0.25">
      <c r="A108" s="81"/>
      <c r="B108" s="3" t="s">
        <v>114</v>
      </c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x14ac:dyDescent="0.25">
      <c r="A109" s="8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x14ac:dyDescent="0.25">
      <c r="A110" s="8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x14ac:dyDescent="0.25">
      <c r="A111" s="8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x14ac:dyDescent="0.25">
      <c r="A112" s="8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x14ac:dyDescent="0.25">
      <c r="A113" s="8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x14ac:dyDescent="0.25">
      <c r="A114" s="8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x14ac:dyDescent="0.25">
      <c r="A115" s="8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x14ac:dyDescent="0.25">
      <c r="A116" s="8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x14ac:dyDescent="0.25">
      <c r="A117" s="8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x14ac:dyDescent="0.25">
      <c r="A118" s="8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x14ac:dyDescent="0.25">
      <c r="A119" s="8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x14ac:dyDescent="0.25">
      <c r="A120" s="8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x14ac:dyDescent="0.25">
      <c r="A121" s="8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x14ac:dyDescent="0.25">
      <c r="A122" s="8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x14ac:dyDescent="0.25">
      <c r="A123" s="8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x14ac:dyDescent="0.25">
      <c r="A124" s="8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x14ac:dyDescent="0.25">
      <c r="A125" s="8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x14ac:dyDescent="0.25">
      <c r="A126" s="8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x14ac:dyDescent="0.25">
      <c r="A127" s="8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x14ac:dyDescent="0.25">
      <c r="A128" s="8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x14ac:dyDescent="0.25">
      <c r="A129" s="8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x14ac:dyDescent="0.25">
      <c r="A130" s="8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x14ac:dyDescent="0.25">
      <c r="A131" s="8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x14ac:dyDescent="0.25">
      <c r="A132" s="8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x14ac:dyDescent="0.25">
      <c r="A133" s="8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x14ac:dyDescent="0.25">
      <c r="A134" s="8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x14ac:dyDescent="0.25">
      <c r="A135" s="8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x14ac:dyDescent="0.25">
      <c r="A136" s="8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x14ac:dyDescent="0.25">
      <c r="A137" s="8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x14ac:dyDescent="0.25">
      <c r="A138" s="8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x14ac:dyDescent="0.25">
      <c r="A139" s="8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x14ac:dyDescent="0.25">
      <c r="A140" s="8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x14ac:dyDescent="0.25">
      <c r="A141" s="8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x14ac:dyDescent="0.25">
      <c r="A142" s="8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x14ac:dyDescent="0.25">
      <c r="A143" s="8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x14ac:dyDescent="0.25">
      <c r="A144" s="8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x14ac:dyDescent="0.25">
      <c r="A145" s="8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x14ac:dyDescent="0.25">
      <c r="A146" s="8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x14ac:dyDescent="0.25">
      <c r="A147" s="8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x14ac:dyDescent="0.25">
      <c r="A148" s="8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x14ac:dyDescent="0.25">
      <c r="A149" s="8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x14ac:dyDescent="0.25">
      <c r="A150" s="8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x14ac:dyDescent="0.25">
      <c r="A151" s="8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x14ac:dyDescent="0.25">
      <c r="A152" s="8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x14ac:dyDescent="0.25">
      <c r="A153" s="8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x14ac:dyDescent="0.25">
      <c r="A154" s="8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x14ac:dyDescent="0.25">
      <c r="A155" s="8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x14ac:dyDescent="0.25">
      <c r="A156" s="8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x14ac:dyDescent="0.25">
      <c r="A157" s="8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x14ac:dyDescent="0.25">
      <c r="A158" s="8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x14ac:dyDescent="0.25">
      <c r="A159" s="8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x14ac:dyDescent="0.25">
      <c r="A160" s="8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x14ac:dyDescent="0.25">
      <c r="A161" s="8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x14ac:dyDescent="0.25">
      <c r="A162" s="8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x14ac:dyDescent="0.25">
      <c r="A163" s="8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x14ac:dyDescent="0.25">
      <c r="A164" s="8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x14ac:dyDescent="0.25">
      <c r="A165" s="8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x14ac:dyDescent="0.25">
      <c r="A166" s="8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x14ac:dyDescent="0.25">
      <c r="A167" s="8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x14ac:dyDescent="0.25">
      <c r="A168" s="8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x14ac:dyDescent="0.25">
      <c r="A169" s="8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x14ac:dyDescent="0.25">
      <c r="A170" s="8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x14ac:dyDescent="0.25">
      <c r="A171" s="8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x14ac:dyDescent="0.25">
      <c r="A172" s="8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x14ac:dyDescent="0.25">
      <c r="A173" s="8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x14ac:dyDescent="0.25">
      <c r="A174" s="8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x14ac:dyDescent="0.25">
      <c r="A175" s="8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x14ac:dyDescent="0.25">
      <c r="A176" s="8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x14ac:dyDescent="0.25">
      <c r="A177" s="8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x14ac:dyDescent="0.25">
      <c r="A178" s="8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</sheetData>
  <mergeCells count="48">
    <mergeCell ref="A89:E89"/>
    <mergeCell ref="C62:C71"/>
    <mergeCell ref="A73:A76"/>
    <mergeCell ref="B73:B76"/>
    <mergeCell ref="F77:H93"/>
    <mergeCell ref="A82:E82"/>
    <mergeCell ref="B95:B98"/>
    <mergeCell ref="F101:H102"/>
    <mergeCell ref="I101:I102"/>
    <mergeCell ref="C29:C55"/>
    <mergeCell ref="F56:H59"/>
    <mergeCell ref="I56:I59"/>
    <mergeCell ref="F60:H71"/>
    <mergeCell ref="I60:I71"/>
    <mergeCell ref="F72:H76"/>
    <mergeCell ref="I72:I76"/>
    <mergeCell ref="F28:H29"/>
    <mergeCell ref="I28:I29"/>
    <mergeCell ref="F94:H98"/>
    <mergeCell ref="I94:I98"/>
    <mergeCell ref="F99:H100"/>
    <mergeCell ref="I99:I100"/>
    <mergeCell ref="F105:H105"/>
    <mergeCell ref="A5:M5"/>
    <mergeCell ref="A6:M6"/>
    <mergeCell ref="A7:M7"/>
    <mergeCell ref="A91:E91"/>
    <mergeCell ref="A93:E93"/>
    <mergeCell ref="F19:H25"/>
    <mergeCell ref="I19:I25"/>
    <mergeCell ref="I8:I9"/>
    <mergeCell ref="J8:M8"/>
    <mergeCell ref="D8:E8"/>
    <mergeCell ref="F8:H9"/>
    <mergeCell ref="A8:A9"/>
    <mergeCell ref="B8:B9"/>
    <mergeCell ref="F30:H55"/>
    <mergeCell ref="I30:I55"/>
    <mergeCell ref="F11:H15"/>
    <mergeCell ref="I11:I15"/>
    <mergeCell ref="F10:H10"/>
    <mergeCell ref="F103:H104"/>
    <mergeCell ref="I103:I104"/>
    <mergeCell ref="F16:H18"/>
    <mergeCell ref="I16:I18"/>
    <mergeCell ref="F26:H27"/>
    <mergeCell ref="I26:I27"/>
    <mergeCell ref="I77:I93"/>
  </mergeCells>
  <pageMargins left="0.78740157480314965" right="0.51181102362204722" top="0.74803149606299213" bottom="0.55118110236220474" header="0.31496062992125984" footer="0.31496062992125984"/>
  <pageSetup paperSize="9" scale="60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2024-12-27T03:40:21Z</dcterms:modified>
</cp:coreProperties>
</file>